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 activeTab="2"/>
  </bookViews>
  <sheets>
    <sheet name="2013-14-15 Ortalama Parite" sheetId="3" r:id="rId1"/>
    <sheet name="2013-2014" sheetId="1" r:id="rId2"/>
    <sheet name="2014-2015 Ocak-Nisan" sheetId="2" r:id="rId3"/>
  </sheets>
  <definedNames>
    <definedName name="_xlnm._FilterDatabase" localSheetId="2" hidden="1">'2014-2015 Ocak-Nisan'!$A$2:$K$35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2" l="1"/>
  <c r="G33" i="2"/>
  <c r="G6" i="2"/>
  <c r="G7" i="2"/>
  <c r="C33" i="2" l="1"/>
  <c r="B33" i="2" l="1"/>
  <c r="E33" i="2" l="1"/>
  <c r="B34" i="2"/>
  <c r="H35" i="2" l="1"/>
  <c r="G35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H6" i="2"/>
  <c r="H5" i="2"/>
  <c r="G5" i="2"/>
  <c r="H4" i="2"/>
  <c r="G4" i="2"/>
  <c r="G3" i="2"/>
  <c r="H3" i="2"/>
  <c r="J33" i="2" s="1"/>
  <c r="J3" i="2" l="1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C33" i="1" l="1"/>
  <c r="E33" i="1" s="1"/>
  <c r="B33" i="1"/>
  <c r="D33" i="1" s="1"/>
  <c r="D33" i="2" l="1"/>
  <c r="H35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35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J35" i="2"/>
  <c r="J32" i="2"/>
  <c r="J30" i="2"/>
  <c r="J28" i="2"/>
  <c r="J26" i="2"/>
  <c r="J24" i="2"/>
  <c r="J22" i="2"/>
  <c r="J20" i="2"/>
  <c r="J18" i="2"/>
  <c r="J16" i="2"/>
  <c r="J14" i="2"/>
  <c r="J12" i="2"/>
  <c r="J10" i="2"/>
  <c r="J8" i="2"/>
  <c r="J6" i="2"/>
  <c r="J4" i="2"/>
  <c r="J5" i="2" l="1"/>
  <c r="J7" i="2"/>
  <c r="J9" i="2"/>
  <c r="J11" i="2"/>
  <c r="J13" i="2"/>
  <c r="J15" i="2"/>
  <c r="J17" i="2"/>
  <c r="J19" i="2"/>
  <c r="J21" i="2"/>
  <c r="J23" i="2"/>
  <c r="J25" i="2"/>
  <c r="J27" i="2"/>
  <c r="J29" i="2"/>
  <c r="J31" i="2"/>
  <c r="G33" i="1"/>
  <c r="H33" i="1"/>
  <c r="J33" i="1" s="1"/>
  <c r="I35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E35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C34" i="2"/>
  <c r="H34" i="2" s="1"/>
  <c r="G34" i="2"/>
  <c r="D35" i="2"/>
  <c r="J34" i="2" l="1"/>
  <c r="D34" i="2"/>
  <c r="E34" i="2"/>
  <c r="I33" i="1"/>
  <c r="I33" i="2"/>
  <c r="I34" i="2" l="1"/>
  <c r="J35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35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E35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34" i="1"/>
  <c r="H34" i="1" s="1"/>
  <c r="J34" i="1" s="1"/>
  <c r="B34" i="1"/>
  <c r="G34" i="1" s="1"/>
  <c r="I34" i="1" s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E34" i="1" l="1"/>
  <c r="D34" i="1"/>
</calcChain>
</file>

<file path=xl/sharedStrings.xml><?xml version="1.0" encoding="utf-8"?>
<sst xmlns="http://schemas.openxmlformats.org/spreadsheetml/2006/main" count="182" uniqueCount="69">
  <si>
    <t>Konsolide Ülkelere Göre İhracat  (1000 $)</t>
  </si>
  <si>
    <t>ÜLKE</t>
  </si>
  <si>
    <t>Değ.</t>
  </si>
  <si>
    <t>TOPLAM</t>
  </si>
  <si>
    <t xml:space="preserve">ALMANYA </t>
  </si>
  <si>
    <t>IRAK</t>
  </si>
  <si>
    <t>BİRLEŞİK KRALLIK</t>
  </si>
  <si>
    <t>İTALYA</t>
  </si>
  <si>
    <t>FRANSA</t>
  </si>
  <si>
    <t>BİRLEŞİK DEVLETLER</t>
  </si>
  <si>
    <t xml:space="preserve">RUSYA FEDERASYONU 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</si>
  <si>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</si>
  <si>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</si>
  <si>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</si>
  <si>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</si>
  <si>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</si>
  <si>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</si>
  <si>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</si>
  <si>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İSRAİL</t>
  </si>
  <si>
    <t>BELÇİKA</t>
  </si>
  <si>
    <t xml:space="preserve">AZERBAYCAN-NAHÇİVAN </t>
  </si>
  <si>
    <t>ÇİN HALK CUMHURİYETİ</t>
  </si>
  <si>
    <t xml:space="preserve">POLONYA </t>
  </si>
  <si>
    <t>TÜRKMENİSTAN</t>
  </si>
  <si>
    <t>CEZAYİR</t>
  </si>
  <si>
    <t>LİBYA</t>
  </si>
  <si>
    <t>BULGARİSTAN</t>
  </si>
  <si>
    <t xml:space="preserve">UKRAYNA </t>
  </si>
  <si>
    <t>YUNANİSTAN</t>
  </si>
  <si>
    <t>SURİYE</t>
  </si>
  <si>
    <t>GÜRCİSTAN</t>
  </si>
  <si>
    <t xml:space="preserve">FAS </t>
  </si>
  <si>
    <t>İSVEÇ</t>
  </si>
  <si>
    <t xml:space="preserve">AVUSTURYA </t>
  </si>
  <si>
    <t>Konsolide Ülkelere Göre İhracat  (1000 €)</t>
  </si>
  <si>
    <t>İLK 30 ÜLKE TOPLAM</t>
  </si>
  <si>
    <t xml:space="preserve">Pay </t>
  </si>
  <si>
    <t>Pay</t>
  </si>
  <si>
    <t>İLK 30 ÜLKE</t>
  </si>
  <si>
    <t>13 AB ÜLKESİ</t>
  </si>
  <si>
    <t>Aylık Euro/Dolar Parite Ortalamaları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</si>
  <si>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</si>
  <si>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</si>
  <si>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</si>
  <si>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</si>
  <si>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</si>
  <si>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</si>
  <si>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</si>
  <si>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</si>
  <si>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</si>
  <si>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</si>
  <si>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</si>
  <si>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</si>
  <si>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Yıllık</t>
  </si>
  <si>
    <t>(14-15) Değ%</t>
  </si>
  <si>
    <t>ABD</t>
  </si>
  <si>
    <t>Konsolide Ülkelere Göre İhracat  (1.000 $)</t>
  </si>
  <si>
    <t>Konsolide Ülkelere Göre İhracat  (1.000 €)</t>
  </si>
  <si>
    <t>İRAN</t>
  </si>
  <si>
    <r>
      <t>TOPLAM (</t>
    </r>
    <r>
      <rPr>
        <b/>
        <sz val="11"/>
        <color rgb="FFC00000"/>
        <rFont val="Arial"/>
        <family val="2"/>
        <charset val="162"/>
      </rPr>
      <t>EUR</t>
    </r>
    <r>
      <rPr>
        <b/>
        <sz val="11"/>
        <color theme="1"/>
        <rFont val="Arial"/>
        <family val="2"/>
        <charset val="162"/>
      </rPr>
      <t>) - MAL İHRACATI</t>
    </r>
  </si>
  <si>
    <r>
      <t>TOPLAM (</t>
    </r>
    <r>
      <rPr>
        <b/>
        <sz val="11"/>
        <color rgb="FFC00000"/>
        <rFont val="Arial"/>
        <family val="2"/>
        <charset val="162"/>
      </rPr>
      <t>USD</t>
    </r>
    <r>
      <rPr>
        <b/>
        <sz val="11"/>
        <color theme="1"/>
        <rFont val="Arial"/>
        <family val="2"/>
        <charset val="162"/>
      </rPr>
      <t>) - MAL İHRACATI</t>
    </r>
  </si>
  <si>
    <t>Ocak-Nisan</t>
  </si>
  <si>
    <t>2014/4</t>
  </si>
  <si>
    <t>2015/4</t>
  </si>
  <si>
    <t>İNGİLTERE</t>
  </si>
  <si>
    <t xml:space="preserve">AZERBAYCAN </t>
  </si>
  <si>
    <t>RUSYA</t>
  </si>
  <si>
    <t>AB</t>
  </si>
  <si>
    <t>AB?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</si>
</sst>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name val="Arial"/>
      <family val="2"/>
      <charset val="162"/>
    </font>
    <font>
      <sz val="11"/>
      <color rgb="FFFF0000"/>
      <name val="Arial"/>
      <family val="2"/>
      <charset val="162"/>
    </font>
    <font>
      <b/>
      <sz val="11"/>
      <color rgb="FFFF0000"/>
      <name val="Arial"/>
      <family val="2"/>
      <charset val="162"/>
    </font>
    <font>
      <sz val="11"/>
      <color theme="4" tint="-0.249977111117893"/>
      <name val="Calibri"/>
      <family val="2"/>
      <charset val="162"/>
      <scheme val="minor"/>
    </font>
    <font>
      <b/>
      <sz val="11"/>
      <color theme="4" tint="-0.249977111117893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sz val="11"/>
      <name val="Arial"/>
      <family val="2"/>
      <charset val="162"/>
    </font>
    <font>
      <sz val="11"/>
      <color rgb="FFC00000"/>
      <name val="Arial"/>
      <family val="2"/>
      <charset val="162"/>
    </font>
    <font>
      <b/>
      <sz val="11"/>
      <color rgb="FFC00000"/>
      <name val="Arial"/>
      <family val="2"/>
      <charset val="162"/>
    </font>
    <font>
      <sz val="10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06">
    <xf numFmtId="0" fontId="0" fillId="0" borderId="0" xfId="0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4" fillId="0" borderId="0" xfId="0" applyNumberFormat="1" applyFont="1"/>
    <xf numFmtId="0" fontId="5" fillId="5" borderId="0" xfId="0" applyFont="1" applyFill="1"/>
    <xf numFmtId="3" fontId="5" fillId="5" borderId="0" xfId="0" applyNumberFormat="1" applyFont="1" applyFill="1"/>
    <xf numFmtId="164" fontId="4" fillId="5" borderId="0" xfId="0" applyNumberFormat="1" applyFont="1" applyFill="1"/>
    <xf numFmtId="0" fontId="7" fillId="0" borderId="0" xfId="0" applyFont="1"/>
    <xf numFmtId="3" fontId="7" fillId="0" borderId="0" xfId="0" applyNumberFormat="1" applyFont="1"/>
    <xf numFmtId="164" fontId="8" fillId="0" borderId="0" xfId="0" applyNumberFormat="1" applyFont="1"/>
    <xf numFmtId="0" fontId="2" fillId="0" borderId="0" xfId="0" applyFont="1"/>
    <xf numFmtId="0" fontId="7" fillId="5" borderId="0" xfId="0" applyFont="1" applyFill="1"/>
    <xf numFmtId="3" fontId="7" fillId="5" borderId="0" xfId="0" applyNumberFormat="1" applyFont="1" applyFill="1"/>
    <xf numFmtId="164" fontId="8" fillId="5" borderId="0" xfId="0" applyNumberFormat="1" applyFont="1" applyFill="1"/>
    <xf numFmtId="0" fontId="8" fillId="5" borderId="1" xfId="0" applyFont="1" applyFill="1" applyBorder="1"/>
    <xf numFmtId="3" fontId="8" fillId="5" borderId="2" xfId="0" applyNumberFormat="1" applyFont="1" applyFill="1" applyBorder="1"/>
    <xf numFmtId="164" fontId="8" fillId="5" borderId="2" xfId="0" applyNumberFormat="1" applyFont="1" applyFill="1" applyBorder="1"/>
    <xf numFmtId="0" fontId="8" fillId="5" borderId="2" xfId="0" applyFont="1" applyFill="1" applyBorder="1"/>
    <xf numFmtId="164" fontId="8" fillId="5" borderId="3" xfId="0" applyNumberFormat="1" applyFont="1" applyFill="1" applyBorder="1"/>
    <xf numFmtId="0" fontId="4" fillId="0" borderId="4" xfId="0" applyFont="1" applyBorder="1"/>
    <xf numFmtId="3" fontId="4" fillId="0" borderId="0" xfId="0" applyNumberFormat="1" applyFont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0" fontId="4" fillId="5" borderId="6" xfId="0" applyFont="1" applyFill="1" applyBorder="1"/>
    <xf numFmtId="3" fontId="4" fillId="5" borderId="7" xfId="0" applyNumberFormat="1" applyFont="1" applyFill="1" applyBorder="1"/>
    <xf numFmtId="164" fontId="4" fillId="5" borderId="7" xfId="0" applyNumberFormat="1" applyFont="1" applyFill="1" applyBorder="1"/>
    <xf numFmtId="164" fontId="4" fillId="5" borderId="8" xfId="0" applyNumberFormat="1" applyFont="1" applyFill="1" applyBorder="1"/>
    <xf numFmtId="0" fontId="4" fillId="3" borderId="4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5" borderId="4" xfId="0" applyFont="1" applyFill="1" applyBorder="1"/>
    <xf numFmtId="3" fontId="5" fillId="5" borderId="0" xfId="0" applyNumberFormat="1" applyFont="1" applyFill="1" applyBorder="1"/>
    <xf numFmtId="164" fontId="4" fillId="5" borderId="0" xfId="0" applyNumberFormat="1" applyFont="1" applyFill="1" applyBorder="1"/>
    <xf numFmtId="164" fontId="4" fillId="5" borderId="5" xfId="0" applyNumberFormat="1" applyFont="1" applyFill="1" applyBorder="1"/>
    <xf numFmtId="3" fontId="5" fillId="0" borderId="0" xfId="0" applyNumberFormat="1" applyFont="1" applyBorder="1"/>
    <xf numFmtId="0" fontId="5" fillId="5" borderId="0" xfId="0" applyFont="1" applyFill="1" applyBorder="1"/>
    <xf numFmtId="0" fontId="4" fillId="4" borderId="6" xfId="0" applyFont="1" applyFill="1" applyBorder="1"/>
    <xf numFmtId="3" fontId="4" fillId="4" borderId="7" xfId="0" applyNumberFormat="1" applyFont="1" applyFill="1" applyBorder="1"/>
    <xf numFmtId="164" fontId="4" fillId="4" borderId="7" xfId="0" applyNumberFormat="1" applyFont="1" applyFill="1" applyBorder="1"/>
    <xf numFmtId="0" fontId="4" fillId="4" borderId="7" xfId="0" applyFont="1" applyFill="1" applyBorder="1"/>
    <xf numFmtId="164" fontId="4" fillId="4" borderId="8" xfId="0" applyNumberFormat="1" applyFont="1" applyFill="1" applyBorder="1"/>
    <xf numFmtId="0" fontId="13" fillId="0" borderId="0" xfId="0" applyFont="1"/>
    <xf numFmtId="3" fontId="13" fillId="0" borderId="0" xfId="0" applyNumberFormat="1" applyFont="1"/>
    <xf numFmtId="164" fontId="3" fillId="0" borderId="0" xfId="0" applyNumberFormat="1" applyFont="1"/>
    <xf numFmtId="3" fontId="13" fillId="0" borderId="0" xfId="0" applyNumberFormat="1" applyFont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0" fontId="14" fillId="0" borderId="0" xfId="0" applyFont="1"/>
    <xf numFmtId="3" fontId="14" fillId="0" borderId="0" xfId="0" applyNumberFormat="1" applyFont="1"/>
    <xf numFmtId="164" fontId="15" fillId="0" borderId="0" xfId="0" applyNumberFormat="1" applyFont="1"/>
    <xf numFmtId="164" fontId="15" fillId="0" borderId="5" xfId="0" applyNumberFormat="1" applyFont="1" applyBorder="1"/>
    <xf numFmtId="3" fontId="14" fillId="0" borderId="0" xfId="0" applyNumberFormat="1" applyFont="1" applyBorder="1"/>
    <xf numFmtId="164" fontId="15" fillId="0" borderId="0" xfId="0" applyNumberFormat="1" applyFont="1" applyBorder="1"/>
    <xf numFmtId="0" fontId="14" fillId="5" borderId="0" xfId="0" applyFont="1" applyFill="1"/>
    <xf numFmtId="3" fontId="14" fillId="5" borderId="0" xfId="0" applyNumberFormat="1" applyFont="1" applyFill="1"/>
    <xf numFmtId="164" fontId="15" fillId="5" borderId="0" xfId="0" applyNumberFormat="1" applyFont="1" applyFill="1"/>
    <xf numFmtId="164" fontId="15" fillId="5" borderId="5" xfId="0" applyNumberFormat="1" applyFont="1" applyFill="1" applyBorder="1"/>
    <xf numFmtId="3" fontId="14" fillId="5" borderId="0" xfId="0" applyNumberFormat="1" applyFont="1" applyFill="1" applyBorder="1"/>
    <xf numFmtId="164" fontId="15" fillId="5" borderId="0" xfId="0" applyNumberFormat="1" applyFont="1" applyFill="1" applyBorder="1"/>
    <xf numFmtId="0" fontId="15" fillId="5" borderId="1" xfId="0" applyFont="1" applyFill="1" applyBorder="1"/>
    <xf numFmtId="3" fontId="15" fillId="5" borderId="2" xfId="0" applyNumberFormat="1" applyFont="1" applyFill="1" applyBorder="1"/>
    <xf numFmtId="164" fontId="15" fillId="5" borderId="2" xfId="0" applyNumberFormat="1" applyFont="1" applyFill="1" applyBorder="1"/>
    <xf numFmtId="164" fontId="15" fillId="5" borderId="3" xfId="0" applyNumberFormat="1" applyFont="1" applyFill="1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9" fillId="0" borderId="10" xfId="0" applyFont="1" applyBorder="1"/>
    <xf numFmtId="0" fontId="10" fillId="0" borderId="10" xfId="0" applyFont="1" applyBorder="1" applyAlignment="1">
      <alignment horizontal="center"/>
    </xf>
    <xf numFmtId="0" fontId="9" fillId="5" borderId="10" xfId="0" applyFont="1" applyFill="1" applyBorder="1"/>
    <xf numFmtId="165" fontId="9" fillId="5" borderId="10" xfId="0" applyNumberFormat="1" applyFont="1" applyFill="1" applyBorder="1" applyAlignment="1">
      <alignment horizontal="center"/>
    </xf>
    <xf numFmtId="164" fontId="9" fillId="5" borderId="10" xfId="1" applyNumberFormat="1" applyFont="1" applyFill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64" fontId="9" fillId="0" borderId="10" xfId="1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0" borderId="15" xfId="0" applyFont="1" applyBorder="1"/>
    <xf numFmtId="165" fontId="9" fillId="0" borderId="15" xfId="0" applyNumberFormat="1" applyFont="1" applyBorder="1" applyAlignment="1">
      <alignment horizontal="center"/>
    </xf>
    <xf numFmtId="164" fontId="9" fillId="0" borderId="15" xfId="1" applyNumberFormat="1" applyFont="1" applyBorder="1" applyAlignment="1">
      <alignment horizontal="center"/>
    </xf>
    <xf numFmtId="0" fontId="9" fillId="0" borderId="16" xfId="0" applyFont="1" applyBorder="1"/>
    <xf numFmtId="165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6" borderId="17" xfId="0" applyFont="1" applyFill="1" applyBorder="1"/>
    <xf numFmtId="165" fontId="11" fillId="6" borderId="18" xfId="0" applyNumberFormat="1" applyFont="1" applyFill="1" applyBorder="1" applyAlignment="1">
      <alignment horizontal="center"/>
    </xf>
    <xf numFmtId="164" fontId="11" fillId="6" borderId="19" xfId="1" applyNumberFormat="1" applyFont="1" applyFill="1" applyBorder="1" applyAlignment="1">
      <alignment horizontal="center"/>
    </xf>
    <xf numFmtId="0" fontId="9" fillId="5" borderId="15" xfId="0" applyFont="1" applyFill="1" applyBorder="1"/>
    <xf numFmtId="165" fontId="9" fillId="5" borderId="15" xfId="0" applyNumberFormat="1" applyFont="1" applyFill="1" applyBorder="1" applyAlignment="1">
      <alignment horizontal="center"/>
    </xf>
    <xf numFmtId="0" fontId="11" fillId="7" borderId="20" xfId="0" applyFont="1" applyFill="1" applyBorder="1"/>
    <xf numFmtId="165" fontId="11" fillId="7" borderId="21" xfId="0" applyNumberFormat="1" applyFont="1" applyFill="1" applyBorder="1" applyAlignment="1">
      <alignment horizontal="center"/>
    </xf>
    <xf numFmtId="165" fontId="11" fillId="7" borderId="22" xfId="0" applyNumberFormat="1" applyFont="1" applyFill="1" applyBorder="1" applyAlignment="1">
      <alignment horizontal="center"/>
    </xf>
    <xf numFmtId="0" fontId="13" fillId="5" borderId="0" xfId="0" applyFont="1" applyFill="1"/>
    <xf numFmtId="3" fontId="13" fillId="5" borderId="0" xfId="0" applyNumberFormat="1" applyFont="1" applyFill="1"/>
    <xf numFmtId="164" fontId="3" fillId="5" borderId="0" xfId="0" applyNumberFormat="1" applyFont="1" applyFill="1"/>
    <xf numFmtId="164" fontId="3" fillId="5" borderId="5" xfId="0" applyNumberFormat="1" applyFont="1" applyFill="1" applyBorder="1"/>
    <xf numFmtId="3" fontId="13" fillId="5" borderId="0" xfId="0" applyNumberFormat="1" applyFont="1" applyFill="1" applyBorder="1"/>
    <xf numFmtId="164" fontId="3" fillId="5" borderId="0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Normal" xfId="0" builtinId="0"/>
    <cellStyle name="Normal 2" xfId="3"/>
    <cellStyle name="Normal 2 2" xfId="2"/>
    <cellStyle name="Yüzde" xfId="1" builtinId="5"/>
    <cellStyle name="Yüzde 2" xfId="4"/>
    <cellStyle name="Yüzd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19"/>
  <sheetViews>
    <sheetView workbookViewId="0"/>
  </sheetViews>
  <sheetFormatPr defaultColWidth="8.85546875" defaultRowHeight="15" x14ac:dyDescent="0.25"/>
  <cols>
    <col min="1" max="1" width="7.140625" style="65" customWidth="1"/>
    <col min="2" max="2" width="13.85546875" style="65" customWidth="1"/>
    <col min="3" max="5" width="11.140625" style="65" customWidth="1"/>
    <col min="6" max="6" width="11.7109375" style="65" bestFit="1" customWidth="1"/>
    <col min="7" max="16384" width="8.85546875" style="65"/>
  </cols>
  <sheetData>
    <row r="2" spans="1:7" ht="14.45" x14ac:dyDescent="0.3">
      <c r="B2" s="68"/>
      <c r="C2" s="68"/>
      <c r="D2" s="68"/>
      <c r="E2" s="68"/>
      <c r="F2" s="68"/>
    </row>
    <row r="3" spans="1:7" ht="18.75" x14ac:dyDescent="0.3">
      <c r="A3" s="66"/>
      <c r="B3" s="101" t="s">
        <v>40</v>
      </c>
      <c r="C3" s="101"/>
      <c r="D3" s="101"/>
      <c r="E3" s="101"/>
      <c r="F3" s="101"/>
      <c r="G3" s="67"/>
    </row>
    <row r="4" spans="1:7" x14ac:dyDescent="0.25">
      <c r="A4" s="66"/>
      <c r="B4" s="70"/>
      <c r="C4" s="71">
        <v>2013</v>
      </c>
      <c r="D4" s="71">
        <v>2014</v>
      </c>
      <c r="E4" s="71">
        <v>2015</v>
      </c>
      <c r="F4" s="71" t="s">
        <v>54</v>
      </c>
      <c r="G4" s="67"/>
    </row>
    <row r="5" spans="1:7" ht="14.45" x14ac:dyDescent="0.3">
      <c r="A5" s="66"/>
      <c r="B5" s="72" t="s">
        <v>41</v>
      </c>
      <c r="C5" s="73">
        <v>1.3274545702387286</v>
      </c>
      <c r="D5" s="73">
        <v>1.3630102411721701</v>
      </c>
      <c r="E5" s="73">
        <v>1.1667564187877117</v>
      </c>
      <c r="F5" s="74">
        <v>-0.14398558166054776</v>
      </c>
      <c r="G5" s="67"/>
    </row>
    <row r="6" spans="1:7" x14ac:dyDescent="0.25">
      <c r="A6" s="66"/>
      <c r="B6" s="70" t="s">
        <v>42</v>
      </c>
      <c r="C6" s="75">
        <v>1.3385541054924619</v>
      </c>
      <c r="D6" s="75">
        <v>1.3646336356477602</v>
      </c>
      <c r="E6" s="75">
        <v>1.1363255770915648</v>
      </c>
      <c r="F6" s="76">
        <v>-0.16730355502912897</v>
      </c>
      <c r="G6" s="67"/>
    </row>
    <row r="7" spans="1:7" ht="14.45" x14ac:dyDescent="0.3">
      <c r="A7" s="66"/>
      <c r="B7" s="72" t="s">
        <v>43</v>
      </c>
      <c r="C7" s="73">
        <v>1.2975184165235294</v>
      </c>
      <c r="D7" s="73">
        <v>1.3823358236895218</v>
      </c>
      <c r="E7" s="73">
        <v>1.0857000000000001</v>
      </c>
      <c r="F7" s="74">
        <v>-0.21459027437904787</v>
      </c>
      <c r="G7" s="67"/>
    </row>
    <row r="8" spans="1:7" thickBot="1" x14ac:dyDescent="0.35">
      <c r="A8" s="66"/>
      <c r="B8" s="79" t="s">
        <v>44</v>
      </c>
      <c r="C8" s="80">
        <v>1.3000984895059331</v>
      </c>
      <c r="D8" s="80">
        <v>1.3811007252373211</v>
      </c>
      <c r="E8" s="80">
        <v>1.0775999999999999</v>
      </c>
      <c r="F8" s="81">
        <v>-0.21975278101832085</v>
      </c>
      <c r="G8" s="67"/>
    </row>
    <row r="9" spans="1:7" thickBot="1" x14ac:dyDescent="0.35">
      <c r="A9" s="66"/>
      <c r="B9" s="85" t="s">
        <v>61</v>
      </c>
      <c r="C9" s="86">
        <v>1.3158000000000001</v>
      </c>
      <c r="D9" s="86">
        <v>1.3728</v>
      </c>
      <c r="E9" s="86">
        <v>1.1160000000000001</v>
      </c>
      <c r="F9" s="87">
        <v>-0.18706293706293697</v>
      </c>
      <c r="G9" s="67"/>
    </row>
    <row r="10" spans="1:7" x14ac:dyDescent="0.25">
      <c r="A10" s="66"/>
      <c r="B10" s="82" t="s">
        <v>45</v>
      </c>
      <c r="C10" s="83">
        <v>1.2984733215960667</v>
      </c>
      <c r="D10" s="83">
        <v>1.3748202753130885</v>
      </c>
      <c r="E10" s="83"/>
      <c r="F10" s="84"/>
      <c r="G10" s="67"/>
    </row>
    <row r="11" spans="1:7" ht="14.45" x14ac:dyDescent="0.3">
      <c r="A11" s="66"/>
      <c r="B11" s="72" t="s">
        <v>46</v>
      </c>
      <c r="C11" s="73">
        <v>1.3189779669936903</v>
      </c>
      <c r="D11" s="73">
        <v>1.3592348558869345</v>
      </c>
      <c r="E11" s="73"/>
      <c r="F11" s="78"/>
      <c r="G11" s="67"/>
    </row>
    <row r="12" spans="1:7" ht="14.45" x14ac:dyDescent="0.3">
      <c r="A12" s="66"/>
      <c r="B12" s="70" t="s">
        <v>47</v>
      </c>
      <c r="C12" s="75">
        <v>1.3074910851199364</v>
      </c>
      <c r="D12" s="75">
        <v>1.3576248338419166</v>
      </c>
      <c r="E12" s="75"/>
      <c r="F12" s="77"/>
      <c r="G12" s="67"/>
    </row>
    <row r="13" spans="1:7" x14ac:dyDescent="0.25">
      <c r="A13" s="66"/>
      <c r="B13" s="72" t="s">
        <v>48</v>
      </c>
      <c r="C13" s="73">
        <v>1.331012551111824</v>
      </c>
      <c r="D13" s="73">
        <v>1.3329741221129472</v>
      </c>
      <c r="E13" s="73"/>
      <c r="F13" s="78"/>
      <c r="G13" s="67"/>
    </row>
    <row r="14" spans="1:7" x14ac:dyDescent="0.25">
      <c r="A14" s="66"/>
      <c r="B14" s="70" t="s">
        <v>49</v>
      </c>
      <c r="C14" s="75">
        <v>1.3338166021316424</v>
      </c>
      <c r="D14" s="75">
        <v>1.2936054416889053</v>
      </c>
      <c r="E14" s="75"/>
      <c r="F14" s="77"/>
      <c r="G14" s="67"/>
    </row>
    <row r="15" spans="1:7" ht="14.45" x14ac:dyDescent="0.3">
      <c r="A15" s="66"/>
      <c r="B15" s="72" t="s">
        <v>50</v>
      </c>
      <c r="C15" s="73">
        <v>1.3632301380272707</v>
      </c>
      <c r="D15" s="73">
        <v>1.2682882519752119</v>
      </c>
      <c r="E15" s="73"/>
      <c r="F15" s="78"/>
      <c r="G15" s="67"/>
    </row>
    <row r="16" spans="1:7" x14ac:dyDescent="0.25">
      <c r="A16" s="66"/>
      <c r="B16" s="70" t="s">
        <v>51</v>
      </c>
      <c r="C16" s="75">
        <v>1.349910900117258</v>
      </c>
      <c r="D16" s="75">
        <v>1.247873610764856</v>
      </c>
      <c r="E16" s="75"/>
      <c r="F16" s="77"/>
      <c r="G16" s="67"/>
    </row>
    <row r="17" spans="1:7" ht="15.75" thickBot="1" x14ac:dyDescent="0.3">
      <c r="A17" s="66"/>
      <c r="B17" s="88" t="s">
        <v>52</v>
      </c>
      <c r="C17" s="89">
        <v>1.369363562805741</v>
      </c>
      <c r="D17" s="89">
        <v>1.2335043213826828</v>
      </c>
      <c r="E17" s="73"/>
      <c r="F17" s="78"/>
      <c r="G17" s="67"/>
    </row>
    <row r="18" spans="1:7" ht="15.75" thickBot="1" x14ac:dyDescent="0.3">
      <c r="A18" s="66"/>
      <c r="B18" s="90" t="s">
        <v>53</v>
      </c>
      <c r="C18" s="91">
        <v>1.3273999999999999</v>
      </c>
      <c r="D18" s="92">
        <v>1.3292809268169854</v>
      </c>
      <c r="E18" s="67"/>
    </row>
    <row r="19" spans="1:7" ht="14.45" x14ac:dyDescent="0.3">
      <c r="B19" s="69"/>
      <c r="C19" s="69"/>
      <c r="D19" s="69"/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5"/>
  <sheetViews>
    <sheetView topLeftCell="A21" workbookViewId="0">
      <selection activeCell="J34" sqref="J34"/>
    </sheetView>
  </sheetViews>
  <sheetFormatPr defaultRowHeight="15" x14ac:dyDescent="0.25"/>
  <cols>
    <col min="1" max="1" width="28.7109375" bestFit="1" customWidth="1"/>
    <col min="2" max="3" width="12.140625" bestFit="1" customWidth="1"/>
    <col min="6" max="6" width="28.7109375" bestFit="1" customWidth="1"/>
    <col min="7" max="8" width="12.140625" bestFit="1" customWidth="1"/>
  </cols>
  <sheetData>
    <row r="1" spans="1:10" x14ac:dyDescent="0.25">
      <c r="A1" s="102" t="s">
        <v>0</v>
      </c>
      <c r="B1" s="102"/>
      <c r="C1" s="102"/>
      <c r="D1" s="102"/>
      <c r="E1" s="102"/>
      <c r="F1" s="102" t="s">
        <v>34</v>
      </c>
      <c r="G1" s="102"/>
      <c r="H1" s="102"/>
      <c r="I1" s="102"/>
      <c r="J1" s="102"/>
    </row>
    <row r="2" spans="1:10" x14ac:dyDescent="0.25">
      <c r="A2" s="1" t="s">
        <v>1</v>
      </c>
      <c r="B2" s="2">
        <v>2013</v>
      </c>
      <c r="C2" s="2">
        <v>2014</v>
      </c>
      <c r="D2" s="2" t="s">
        <v>2</v>
      </c>
      <c r="E2" s="2" t="s">
        <v>36</v>
      </c>
      <c r="F2" s="1" t="s">
        <v>1</v>
      </c>
      <c r="G2" s="2">
        <v>2013</v>
      </c>
      <c r="H2" s="2">
        <v>2014</v>
      </c>
      <c r="I2" s="2" t="s">
        <v>2</v>
      </c>
      <c r="J2" s="2" t="s">
        <v>37</v>
      </c>
    </row>
    <row r="3" spans="1:10" s="12" customFormat="1" ht="14.45" x14ac:dyDescent="0.3">
      <c r="A3" s="9" t="s">
        <v>4</v>
      </c>
      <c r="B3" s="10">
        <v>13342737.9529</v>
      </c>
      <c r="C3" s="10">
        <v>14854415.044949999</v>
      </c>
      <c r="D3" s="11">
        <f t="shared" ref="D3:D34" si="0">IF(B3=0,"",(C3/B3-1))</f>
        <v>0.11329586906272415</v>
      </c>
      <c r="E3" s="11">
        <f>C3/$C$35</f>
        <v>9.8183314409312189E-2</v>
      </c>
      <c r="F3" s="9" t="s">
        <v>4</v>
      </c>
      <c r="G3" s="10">
        <f>B3/'2013-14-15 Ortalama Parite'!$C$18</f>
        <v>10051783.903043544</v>
      </c>
      <c r="H3" s="10">
        <f>C3/'2013-14-15 Ortalama Parite'!$D$18</f>
        <v>11174774.831471832</v>
      </c>
      <c r="I3" s="11">
        <f t="shared" ref="I3:I35" si="1">IF(G3=0,"",(H3/G3-1))</f>
        <v>0.11172056017721022</v>
      </c>
      <c r="J3" s="11">
        <f>H3/$H$35</f>
        <v>9.8183314409312203E-2</v>
      </c>
    </row>
    <row r="4" spans="1:10" ht="14.45" x14ac:dyDescent="0.3">
      <c r="A4" s="6" t="s">
        <v>5</v>
      </c>
      <c r="B4" s="7">
        <v>11856252.216739999</v>
      </c>
      <c r="C4" s="7">
        <v>10662858.75522</v>
      </c>
      <c r="D4" s="8">
        <f t="shared" si="0"/>
        <v>-0.10065520197310174</v>
      </c>
      <c r="E4" s="8">
        <f t="shared" ref="E4:E35" si="2">C4/$C$35</f>
        <v>7.0478360170888613E-2</v>
      </c>
      <c r="F4" s="6" t="s">
        <v>5</v>
      </c>
      <c r="G4" s="7">
        <f>B4/'2013-14-15 Ortalama Parite'!$C$18</f>
        <v>8931936.2789965346</v>
      </c>
      <c r="H4" s="7">
        <f>C4/'2013-14-15 Ortalama Parite'!$D$18</f>
        <v>8021523.9232783001</v>
      </c>
      <c r="I4" s="8">
        <f t="shared" si="1"/>
        <v>-0.10192777100963779</v>
      </c>
      <c r="J4" s="8">
        <f t="shared" ref="J4:J35" si="3">H4/$H$35</f>
        <v>7.0478360170888613E-2</v>
      </c>
    </row>
    <row r="5" spans="1:10" s="12" customFormat="1" x14ac:dyDescent="0.25">
      <c r="A5" s="9" t="s">
        <v>6</v>
      </c>
      <c r="B5" s="10">
        <v>8577426.4902899992</v>
      </c>
      <c r="C5" s="10">
        <v>9654131.9579600003</v>
      </c>
      <c r="D5" s="11">
        <f t="shared" si="0"/>
        <v>0.12552779891368071</v>
      </c>
      <c r="E5" s="11">
        <f t="shared" si="2"/>
        <v>6.381097273161361E-2</v>
      </c>
      <c r="F5" s="9" t="s">
        <v>6</v>
      </c>
      <c r="G5" s="10">
        <f>B5/'2013-14-15 Ortalama Parite'!$C$18</f>
        <v>6461824.9889181862</v>
      </c>
      <c r="H5" s="10">
        <f>C5/'2013-14-15 Ortalama Parite'!$D$18</f>
        <v>7262672.4443246117</v>
      </c>
      <c r="I5" s="11">
        <f t="shared" si="1"/>
        <v>0.12393518189982733</v>
      </c>
      <c r="J5" s="11">
        <f t="shared" si="3"/>
        <v>6.3810972731613624E-2</v>
      </c>
    </row>
    <row r="6" spans="1:10" s="12" customFormat="1" x14ac:dyDescent="0.25">
      <c r="A6" s="13" t="s">
        <v>7</v>
      </c>
      <c r="B6" s="14">
        <v>6543112.8912599999</v>
      </c>
      <c r="C6" s="14">
        <v>7026599.66096</v>
      </c>
      <c r="D6" s="15">
        <f t="shared" si="0"/>
        <v>7.3892469491978474E-2</v>
      </c>
      <c r="E6" s="15">
        <f t="shared" si="2"/>
        <v>4.644375706837027E-2</v>
      </c>
      <c r="F6" s="13" t="s">
        <v>7</v>
      </c>
      <c r="G6" s="14">
        <f>B6/'2013-14-15 Ortalama Parite'!$C$18</f>
        <v>4929269.9195871633</v>
      </c>
      <c r="H6" s="14">
        <f>C6/'2013-14-15 Ortalama Parite'!$D$18</f>
        <v>5286015.5586415166</v>
      </c>
      <c r="I6" s="15">
        <f t="shared" si="1"/>
        <v>7.2372916248057972E-2</v>
      </c>
      <c r="J6" s="15">
        <f t="shared" si="3"/>
        <v>4.644375706837027E-2</v>
      </c>
    </row>
    <row r="7" spans="1:10" s="12" customFormat="1" ht="14.45" x14ac:dyDescent="0.3">
      <c r="A7" s="9" t="s">
        <v>8</v>
      </c>
      <c r="B7" s="10">
        <v>6360529.58629</v>
      </c>
      <c r="C7" s="10">
        <v>6446368.5360300001</v>
      </c>
      <c r="D7" s="11">
        <f t="shared" si="0"/>
        <v>1.3495566458023189E-2</v>
      </c>
      <c r="E7" s="11">
        <f t="shared" si="2"/>
        <v>4.2608599992397855E-2</v>
      </c>
      <c r="F7" s="9" t="s">
        <v>8</v>
      </c>
      <c r="G7" s="10">
        <f>B7/'2013-14-15 Ortalama Parite'!$C$18</f>
        <v>4791720.3452538801</v>
      </c>
      <c r="H7" s="10">
        <f>C7/'2013-14-15 Ortalama Parite'!$D$18</f>
        <v>4849515.5583598716</v>
      </c>
      <c r="I7" s="11">
        <f t="shared" si="1"/>
        <v>1.2061474573163755E-2</v>
      </c>
      <c r="J7" s="11">
        <f t="shared" si="3"/>
        <v>4.2608599992397855E-2</v>
      </c>
    </row>
    <row r="8" spans="1:10" x14ac:dyDescent="0.25">
      <c r="A8" s="6" t="s">
        <v>55</v>
      </c>
      <c r="B8" s="7">
        <v>5446803.6479599997</v>
      </c>
      <c r="C8" s="7">
        <v>6264886.7944999998</v>
      </c>
      <c r="D8" s="8">
        <f t="shared" si="0"/>
        <v>0.15019508677284477</v>
      </c>
      <c r="E8" s="8">
        <f t="shared" si="2"/>
        <v>4.1409059058993863E-2</v>
      </c>
      <c r="F8" s="6" t="s">
        <v>9</v>
      </c>
      <c r="G8" s="7">
        <f>B8/'2013-14-15 Ortalama Parite'!$C$18</f>
        <v>4103362.6999849332</v>
      </c>
      <c r="H8" s="7">
        <f>C8/'2013-14-15 Ortalama Parite'!$D$18</f>
        <v>4712989.3073103167</v>
      </c>
      <c r="I8" s="8">
        <f t="shared" si="1"/>
        <v>0.14856756565234219</v>
      </c>
      <c r="J8" s="8">
        <f t="shared" si="3"/>
        <v>4.1409059058993863E-2</v>
      </c>
    </row>
    <row r="9" spans="1:10" ht="14.45" x14ac:dyDescent="0.3">
      <c r="A9" s="3" t="s">
        <v>10</v>
      </c>
      <c r="B9" s="4">
        <v>7133298.8593300004</v>
      </c>
      <c r="C9" s="4">
        <v>6057946.2614099998</v>
      </c>
      <c r="D9" s="5">
        <f t="shared" si="0"/>
        <v>-0.15075109274490761</v>
      </c>
      <c r="E9" s="5">
        <f t="shared" si="2"/>
        <v>4.0041243001416184E-2</v>
      </c>
      <c r="F9" s="3" t="s">
        <v>10</v>
      </c>
      <c r="G9" s="4">
        <f>B9/'2013-14-15 Ortalama Parite'!$C$18</f>
        <v>5373887.9458565619</v>
      </c>
      <c r="H9" s="4">
        <f>C9/'2013-14-15 Ortalama Parite'!$D$18</f>
        <v>4557310.7529015606</v>
      </c>
      <c r="I9" s="5">
        <f t="shared" si="1"/>
        <v>-0.15195277631060544</v>
      </c>
      <c r="J9" s="5">
        <f t="shared" si="3"/>
        <v>4.0041243001416184E-2</v>
      </c>
    </row>
    <row r="10" spans="1:10" s="12" customFormat="1" x14ac:dyDescent="0.25">
      <c r="A10" s="13" t="s">
        <v>11</v>
      </c>
      <c r="B10" s="14">
        <v>4298441.4211799996</v>
      </c>
      <c r="C10" s="14">
        <v>4756935.4018900003</v>
      </c>
      <c r="D10" s="15">
        <f t="shared" si="0"/>
        <v>0.10666516901936429</v>
      </c>
      <c r="E10" s="15">
        <f t="shared" si="2"/>
        <v>3.1441943878317551E-2</v>
      </c>
      <c r="F10" s="13" t="s">
        <v>11</v>
      </c>
      <c r="G10" s="14">
        <f>B10/'2013-14-15 Ortalama Parite'!$C$18</f>
        <v>3238241.2394003314</v>
      </c>
      <c r="H10" s="14">
        <f>C10/'2013-14-15 Ortalama Parite'!$D$18</f>
        <v>3578577.9408425475</v>
      </c>
      <c r="I10" s="15">
        <f t="shared" si="1"/>
        <v>0.10509924254600644</v>
      </c>
      <c r="J10" s="15">
        <f t="shared" si="3"/>
        <v>3.1441943878317558E-2</v>
      </c>
    </row>
    <row r="11" spans="1:10" x14ac:dyDescent="0.25">
      <c r="A11" s="3" t="s">
        <v>12</v>
      </c>
      <c r="B11" s="4">
        <v>2548600.87781</v>
      </c>
      <c r="C11" s="4">
        <v>4012545.0954700001</v>
      </c>
      <c r="D11" s="5">
        <f t="shared" si="0"/>
        <v>0.57441093676384503</v>
      </c>
      <c r="E11" s="5">
        <f t="shared" si="2"/>
        <v>2.6521742895827424E-2</v>
      </c>
      <c r="F11" s="3" t="s">
        <v>12</v>
      </c>
      <c r="G11" s="4">
        <f>B11/'2013-14-15 Ortalama Parite'!$C$18</f>
        <v>1919994.6344809402</v>
      </c>
      <c r="H11" s="4">
        <f>C11/'2013-14-15 Ortalama Parite'!$D$18</f>
        <v>3018583.2163244789</v>
      </c>
      <c r="I11" s="5">
        <f t="shared" si="1"/>
        <v>0.57218315203288883</v>
      </c>
      <c r="J11" s="5">
        <f t="shared" si="3"/>
        <v>2.6521742895827424E-2</v>
      </c>
    </row>
    <row r="12" spans="1:10" s="12" customFormat="1" ht="14.45" x14ac:dyDescent="0.3">
      <c r="A12" s="13" t="s">
        <v>13</v>
      </c>
      <c r="B12" s="14">
        <v>3419322.2556400001</v>
      </c>
      <c r="C12" s="14">
        <v>3395314.4762400002</v>
      </c>
      <c r="D12" s="15">
        <f t="shared" si="0"/>
        <v>-7.0212099372617409E-3</v>
      </c>
      <c r="E12" s="15">
        <f t="shared" si="2"/>
        <v>2.2442030044965883E-2</v>
      </c>
      <c r="F12" s="13" t="s">
        <v>13</v>
      </c>
      <c r="G12" s="14">
        <f>B12/'2013-14-15 Ortalama Parite'!$C$18</f>
        <v>2575954.6901009493</v>
      </c>
      <c r="H12" s="14">
        <f>C12/'2013-14-15 Ortalama Parite'!$D$18</f>
        <v>2554248.9986448628</v>
      </c>
      <c r="I12" s="15">
        <f t="shared" si="1"/>
        <v>-8.4262706714129942E-3</v>
      </c>
      <c r="J12" s="15">
        <f t="shared" si="3"/>
        <v>2.2442030044965883E-2</v>
      </c>
    </row>
    <row r="13" spans="1:10" ht="14.45" x14ac:dyDescent="0.3">
      <c r="A13" s="3" t="s">
        <v>14</v>
      </c>
      <c r="B13" s="4">
        <v>3229864.8440299998</v>
      </c>
      <c r="C13" s="4">
        <v>3312940.6968100001</v>
      </c>
      <c r="D13" s="5">
        <f t="shared" si="0"/>
        <v>2.5721154534857904E-2</v>
      </c>
      <c r="E13" s="5">
        <f t="shared" si="2"/>
        <v>2.1897563591027087E-2</v>
      </c>
      <c r="F13" s="3" t="s">
        <v>14</v>
      </c>
      <c r="G13" s="4">
        <f>B13/'2013-14-15 Ortalama Parite'!$C$18</f>
        <v>2433226.4909070362</v>
      </c>
      <c r="H13" s="4">
        <f>C13/'2013-14-15 Ortalama Parite'!$D$18</f>
        <v>2492280.3223717087</v>
      </c>
      <c r="I13" s="5">
        <f t="shared" si="1"/>
        <v>2.4269763495242458E-2</v>
      </c>
      <c r="J13" s="5">
        <f t="shared" si="3"/>
        <v>2.1897563591027087E-2</v>
      </c>
    </row>
    <row r="14" spans="1:10" x14ac:dyDescent="0.25">
      <c r="A14" s="6" t="s">
        <v>15</v>
      </c>
      <c r="B14" s="7">
        <v>2971593.9188100002</v>
      </c>
      <c r="C14" s="7">
        <v>3220006.6593399998</v>
      </c>
      <c r="D14" s="8">
        <f t="shared" si="0"/>
        <v>8.3595789773818874E-2</v>
      </c>
      <c r="E14" s="8">
        <f t="shared" si="2"/>
        <v>2.1283296937467687E-2</v>
      </c>
      <c r="F14" s="6" t="s">
        <v>15</v>
      </c>
      <c r="G14" s="7">
        <f>B14/'2013-14-15 Ortalama Parite'!$C$18</f>
        <v>2238657.4648259757</v>
      </c>
      <c r="H14" s="7">
        <f>C14/'2013-14-15 Ortalama Parite'!$D$18</f>
        <v>2422367.3073008205</v>
      </c>
      <c r="I14" s="8">
        <f t="shared" si="1"/>
        <v>8.2062506373267619E-2</v>
      </c>
      <c r="J14" s="8">
        <f t="shared" si="3"/>
        <v>2.1283296937467687E-2</v>
      </c>
    </row>
    <row r="15" spans="1:10" s="12" customFormat="1" ht="14.45" x14ac:dyDescent="0.3">
      <c r="A15" s="9" t="s">
        <v>16</v>
      </c>
      <c r="B15" s="10">
        <v>2643697.3726300001</v>
      </c>
      <c r="C15" s="10">
        <v>3032320.5123399999</v>
      </c>
      <c r="D15" s="11">
        <f t="shared" si="0"/>
        <v>0.14699985850626707</v>
      </c>
      <c r="E15" s="11">
        <f t="shared" si="2"/>
        <v>2.0042746708770653E-2</v>
      </c>
      <c r="F15" s="9" t="s">
        <v>16</v>
      </c>
      <c r="G15" s="10">
        <f>B15/'2013-14-15 Ortalama Parite'!$C$18</f>
        <v>1991635.8088217571</v>
      </c>
      <c r="H15" s="10">
        <f>C15/'2013-14-15 Ortalama Parite'!$D$18</f>
        <v>2281173.5662235133</v>
      </c>
      <c r="I15" s="11">
        <f t="shared" si="1"/>
        <v>0.14537685862007343</v>
      </c>
      <c r="J15" s="11">
        <f t="shared" si="3"/>
        <v>2.004274670877065E-2</v>
      </c>
    </row>
    <row r="16" spans="1:10" x14ac:dyDescent="0.25">
      <c r="A16" s="6" t="s">
        <v>17</v>
      </c>
      <c r="B16" s="7">
        <v>3198179.0521399998</v>
      </c>
      <c r="C16" s="7">
        <v>3031403.98648</v>
      </c>
      <c r="D16" s="8">
        <f t="shared" si="0"/>
        <v>-5.2146882004122208E-2</v>
      </c>
      <c r="E16" s="8">
        <f t="shared" si="2"/>
        <v>2.003668874240817E-2</v>
      </c>
      <c r="F16" s="6" t="s">
        <v>17</v>
      </c>
      <c r="G16" s="7">
        <f>B16/'2013-14-15 Ortalama Parite'!$C$18</f>
        <v>2409355.9229621817</v>
      </c>
      <c r="H16" s="7">
        <f>C16/'2013-14-15 Ortalama Parite'!$D$18</f>
        <v>2280484.0762582924</v>
      </c>
      <c r="I16" s="8">
        <f t="shared" si="1"/>
        <v>-5.3488090105611286E-2</v>
      </c>
      <c r="J16" s="8">
        <f t="shared" si="3"/>
        <v>2.003668874240817E-2</v>
      </c>
    </row>
    <row r="17" spans="1:10" x14ac:dyDescent="0.25">
      <c r="A17" s="3" t="s">
        <v>18</v>
      </c>
      <c r="B17" s="4">
        <v>2654043.3566299998</v>
      </c>
      <c r="C17" s="4">
        <v>2925016.6296799998</v>
      </c>
      <c r="D17" s="5">
        <f t="shared" si="0"/>
        <v>0.10209828425488543</v>
      </c>
      <c r="E17" s="5">
        <f t="shared" si="2"/>
        <v>1.9333499605019608E-2</v>
      </c>
      <c r="F17" s="3" t="s">
        <v>18</v>
      </c>
      <c r="G17" s="4">
        <f>B17/'2013-14-15 Ortalama Parite'!$C$18</f>
        <v>1999429.9808874491</v>
      </c>
      <c r="H17" s="4">
        <f>C17/'2013-14-15 Ortalama Parite'!$D$18</f>
        <v>2200450.3116463614</v>
      </c>
      <c r="I17" s="5">
        <f t="shared" si="1"/>
        <v>0.10053881990390545</v>
      </c>
      <c r="J17" s="5">
        <f t="shared" si="3"/>
        <v>1.9333499605019608E-2</v>
      </c>
    </row>
    <row r="18" spans="1:10" s="12" customFormat="1" x14ac:dyDescent="0.25">
      <c r="A18" s="13" t="s">
        <v>19</v>
      </c>
      <c r="B18" s="14">
        <v>2564672.2579199998</v>
      </c>
      <c r="C18" s="14">
        <v>2918734.1932000001</v>
      </c>
      <c r="D18" s="15">
        <f t="shared" si="0"/>
        <v>0.13805348195529343</v>
      </c>
      <c r="E18" s="15">
        <f t="shared" si="2"/>
        <v>1.9291974547701242E-2</v>
      </c>
      <c r="F18" s="13" t="s">
        <v>19</v>
      </c>
      <c r="G18" s="14">
        <f>B18/'2013-14-15 Ortalama Parite'!$C$18</f>
        <v>1932102.0475516047</v>
      </c>
      <c r="H18" s="14">
        <f>C18/'2013-14-15 Ortalama Parite'!$D$18</f>
        <v>2195724.1199488374</v>
      </c>
      <c r="I18" s="15">
        <f t="shared" si="1"/>
        <v>0.13644314115359468</v>
      </c>
      <c r="J18" s="15">
        <f t="shared" si="3"/>
        <v>1.9291974547701242E-2</v>
      </c>
    </row>
    <row r="19" spans="1:10" x14ac:dyDescent="0.25">
      <c r="A19" s="3" t="s">
        <v>20</v>
      </c>
      <c r="B19" s="4">
        <v>2955607.9102400001</v>
      </c>
      <c r="C19" s="4">
        <v>2882642.37292</v>
      </c>
      <c r="D19" s="5">
        <f t="shared" si="0"/>
        <v>-2.4687150507076261E-2</v>
      </c>
      <c r="E19" s="5">
        <f t="shared" si="2"/>
        <v>1.9053418231115733E-2</v>
      </c>
      <c r="F19" s="3" t="s">
        <v>20</v>
      </c>
      <c r="G19" s="4">
        <f>B19/'2013-14-15 Ortalama Parite'!$C$18</f>
        <v>2226614.3666114211</v>
      </c>
      <c r="H19" s="4">
        <f>C19/'2013-14-15 Ortalama Parite'!$D$18</f>
        <v>2168572.7333969944</v>
      </c>
      <c r="I19" s="5">
        <f t="shared" si="1"/>
        <v>-2.6067214010999762E-2</v>
      </c>
      <c r="J19" s="5">
        <f t="shared" si="3"/>
        <v>1.9053418231115733E-2</v>
      </c>
    </row>
    <row r="20" spans="1:10" x14ac:dyDescent="0.25">
      <c r="A20" s="6" t="s">
        <v>21</v>
      </c>
      <c r="B20" s="7">
        <v>3575259.4819899998</v>
      </c>
      <c r="C20" s="7">
        <v>2851410.3984099999</v>
      </c>
      <c r="D20" s="8">
        <f t="shared" si="0"/>
        <v>-0.20246057306506415</v>
      </c>
      <c r="E20" s="8">
        <f t="shared" si="2"/>
        <v>1.8846984065673353E-2</v>
      </c>
      <c r="F20" s="6" t="s">
        <v>21</v>
      </c>
      <c r="G20" s="7">
        <f>B20/'2013-14-15 Ortalama Parite'!$C$18</f>
        <v>2693430.3766686758</v>
      </c>
      <c r="H20" s="7">
        <f>C20/'2013-14-15 Ortalama Parite'!$D$18</f>
        <v>2145077.3428592049</v>
      </c>
      <c r="I20" s="8">
        <f t="shared" si="1"/>
        <v>-0.20358908793762553</v>
      </c>
      <c r="J20" s="8">
        <f t="shared" si="3"/>
        <v>1.8846984065673356E-2</v>
      </c>
    </row>
    <row r="21" spans="1:10" s="12" customFormat="1" ht="14.45" x14ac:dyDescent="0.3">
      <c r="A21" s="9" t="s">
        <v>22</v>
      </c>
      <c r="B21" s="10">
        <v>2063471.8085099999</v>
      </c>
      <c r="C21" s="10">
        <v>2406203.21637</v>
      </c>
      <c r="D21" s="11">
        <f t="shared" si="0"/>
        <v>0.16609454340327567</v>
      </c>
      <c r="E21" s="11">
        <f t="shared" si="2"/>
        <v>1.5904295538441325E-2</v>
      </c>
      <c r="F21" s="9" t="s">
        <v>22</v>
      </c>
      <c r="G21" s="10">
        <f>B21/'2013-14-15 Ortalama Parite'!$C$18</f>
        <v>1554521.4769549496</v>
      </c>
      <c r="H21" s="10">
        <f>C21/'2013-14-15 Ortalama Parite'!$D$18</f>
        <v>1810154.0222440013</v>
      </c>
      <c r="I21" s="11">
        <f t="shared" si="1"/>
        <v>0.16444452461975212</v>
      </c>
      <c r="J21" s="11">
        <f t="shared" si="3"/>
        <v>1.5904295538441325E-2</v>
      </c>
    </row>
    <row r="22" spans="1:10" x14ac:dyDescent="0.25">
      <c r="A22" s="6" t="s">
        <v>23</v>
      </c>
      <c r="B22" s="7">
        <v>1892329.8324</v>
      </c>
      <c r="C22" s="7">
        <v>2230970.2604200002</v>
      </c>
      <c r="D22" s="8">
        <f t="shared" si="0"/>
        <v>0.17895422997718646</v>
      </c>
      <c r="E22" s="8">
        <f t="shared" si="2"/>
        <v>1.4746057239804242E-2</v>
      </c>
      <c r="F22" s="6" t="s">
        <v>23</v>
      </c>
      <c r="G22" s="7">
        <f>B22/'2013-14-15 Ortalama Parite'!$C$18</f>
        <v>1425591.2553864699</v>
      </c>
      <c r="H22" s="7">
        <f>C22/'2013-14-15 Ortalama Parite'!$D$18</f>
        <v>1678328.6477766177</v>
      </c>
      <c r="I22" s="8">
        <f t="shared" si="1"/>
        <v>0.17728601479224992</v>
      </c>
      <c r="J22" s="8">
        <f t="shared" si="3"/>
        <v>1.4746057239804242E-2</v>
      </c>
    </row>
    <row r="23" spans="1:10" x14ac:dyDescent="0.25">
      <c r="A23" s="3" t="s">
        <v>24</v>
      </c>
      <c r="B23" s="4">
        <v>2034506.4193</v>
      </c>
      <c r="C23" s="4">
        <v>2067657.0591800001</v>
      </c>
      <c r="D23" s="5">
        <f t="shared" si="0"/>
        <v>1.6294192815280439E-2</v>
      </c>
      <c r="E23" s="5">
        <f t="shared" si="2"/>
        <v>1.3666605013916058E-2</v>
      </c>
      <c r="F23" s="3" t="s">
        <v>24</v>
      </c>
      <c r="G23" s="4">
        <f>B23/'2013-14-15 Ortalama Parite'!$C$18</f>
        <v>1532700.3309477174</v>
      </c>
      <c r="H23" s="4">
        <f>C23/'2013-14-15 Ortalama Parite'!$D$18</f>
        <v>1555470.3430004709</v>
      </c>
      <c r="I23" s="5">
        <f t="shared" si="1"/>
        <v>1.4856140886114311E-2</v>
      </c>
      <c r="J23" s="5">
        <f t="shared" si="3"/>
        <v>1.3666605013916059E-2</v>
      </c>
    </row>
    <row r="24" spans="1:10" x14ac:dyDescent="0.25">
      <c r="A24" s="6" t="s">
        <v>25</v>
      </c>
      <c r="B24" s="7">
        <v>2722785.4199700002</v>
      </c>
      <c r="C24" s="7">
        <v>1993696.9749700001</v>
      </c>
      <c r="D24" s="8">
        <f t="shared" si="0"/>
        <v>-0.26777300908568591</v>
      </c>
      <c r="E24" s="8">
        <f t="shared" si="2"/>
        <v>1.3177750610712994E-2</v>
      </c>
      <c r="F24" s="6" t="s">
        <v>25</v>
      </c>
      <c r="G24" s="7">
        <f>B24/'2013-14-15 Ortalama Parite'!$C$18</f>
        <v>2051216.9805409072</v>
      </c>
      <c r="H24" s="7">
        <f>C24/'2013-14-15 Ortalama Parite'!$D$18</f>
        <v>1499831.1754491089</v>
      </c>
      <c r="I24" s="8">
        <f t="shared" si="1"/>
        <v>-0.26880910714106776</v>
      </c>
      <c r="J24" s="8">
        <f t="shared" si="3"/>
        <v>1.3177750610712996E-2</v>
      </c>
    </row>
    <row r="25" spans="1:10" s="12" customFormat="1" x14ac:dyDescent="0.25">
      <c r="A25" s="9" t="s">
        <v>26</v>
      </c>
      <c r="B25" s="10">
        <v>1942179.2670700001</v>
      </c>
      <c r="C25" s="10">
        <v>1992568.3351799999</v>
      </c>
      <c r="D25" s="11">
        <f t="shared" si="0"/>
        <v>2.5944602006805262E-2</v>
      </c>
      <c r="E25" s="11">
        <f t="shared" si="2"/>
        <v>1.3170290633660979E-2</v>
      </c>
      <c r="F25" s="9" t="s">
        <v>26</v>
      </c>
      <c r="G25" s="10">
        <f>B25/'2013-14-15 Ortalama Parite'!$C$18</f>
        <v>1463145.4475440714</v>
      </c>
      <c r="H25" s="10">
        <f>C25/'2013-14-15 Ortalama Parite'!$D$18</f>
        <v>1498982.1150531978</v>
      </c>
      <c r="I25" s="11">
        <f t="shared" si="1"/>
        <v>2.4492894789974073E-2</v>
      </c>
      <c r="J25" s="11">
        <f t="shared" si="3"/>
        <v>1.3170290633660979E-2</v>
      </c>
    </row>
    <row r="26" spans="1:10" ht="14.45" x14ac:dyDescent="0.3">
      <c r="A26" s="6" t="s">
        <v>27</v>
      </c>
      <c r="B26" s="7">
        <v>2187696.3374800002</v>
      </c>
      <c r="C26" s="7">
        <v>1737712.3801899999</v>
      </c>
      <c r="D26" s="8">
        <f t="shared" si="0"/>
        <v>-0.20568849048233784</v>
      </c>
      <c r="E26" s="8">
        <f t="shared" si="2"/>
        <v>1.1485767730392867E-2</v>
      </c>
      <c r="F26" s="6" t="s">
        <v>27</v>
      </c>
      <c r="G26" s="7">
        <f>B26/'2013-14-15 Ortalama Parite'!$C$18</f>
        <v>1648106.3262618657</v>
      </c>
      <c r="H26" s="7">
        <f>C26/'2013-14-15 Ortalama Parite'!$D$18</f>
        <v>1307257.4390659614</v>
      </c>
      <c r="I26" s="8">
        <f t="shared" si="1"/>
        <v>-0.20681243786558179</v>
      </c>
      <c r="J26" s="8">
        <f t="shared" si="3"/>
        <v>1.1485767730392869E-2</v>
      </c>
    </row>
    <row r="27" spans="1:10" s="12" customFormat="1" x14ac:dyDescent="0.25">
      <c r="A27" s="9" t="s">
        <v>28</v>
      </c>
      <c r="B27" s="10">
        <v>1411376.9759800001</v>
      </c>
      <c r="C27" s="10">
        <v>1516881.3596300001</v>
      </c>
      <c r="D27" s="11">
        <f t="shared" si="0"/>
        <v>7.4752802012192587E-2</v>
      </c>
      <c r="E27" s="11">
        <f t="shared" si="2"/>
        <v>1.0026139636162197E-2</v>
      </c>
      <c r="F27" s="9" t="s">
        <v>28</v>
      </c>
      <c r="G27" s="10">
        <f>B27/'2013-14-15 Ortalama Parite'!$C$18</f>
        <v>1063264.257932801</v>
      </c>
      <c r="H27" s="10">
        <f>C27/'2013-14-15 Ortalama Parite'!$D$18</f>
        <v>1141129.2594577665</v>
      </c>
      <c r="I27" s="11">
        <f t="shared" si="1"/>
        <v>7.3232031401441633E-2</v>
      </c>
      <c r="J27" s="11">
        <f t="shared" si="3"/>
        <v>1.0026139636162199E-2</v>
      </c>
    </row>
    <row r="28" spans="1:10" x14ac:dyDescent="0.25">
      <c r="A28" s="6" t="s">
        <v>29</v>
      </c>
      <c r="B28" s="7">
        <v>911166.40226</v>
      </c>
      <c r="C28" s="7">
        <v>1465104.9731999999</v>
      </c>
      <c r="D28" s="8">
        <f t="shared" si="0"/>
        <v>0.60794446499129617</v>
      </c>
      <c r="E28" s="8">
        <f t="shared" si="2"/>
        <v>9.683912950530239E-3</v>
      </c>
      <c r="F28" s="6" t="s">
        <v>29</v>
      </c>
      <c r="G28" s="7">
        <f>B28/'2013-14-15 Ortalama Parite'!$C$18</f>
        <v>686429.41258098546</v>
      </c>
      <c r="H28" s="7">
        <f>C28/'2013-14-15 Ortalama Parite'!$D$18</f>
        <v>1102178.5866650855</v>
      </c>
      <c r="I28" s="8">
        <f t="shared" si="1"/>
        <v>0.60566923046155119</v>
      </c>
      <c r="J28" s="8">
        <f t="shared" si="3"/>
        <v>9.683912950530239E-3</v>
      </c>
    </row>
    <row r="29" spans="1:10" x14ac:dyDescent="0.25">
      <c r="A29" s="3" t="s">
        <v>30</v>
      </c>
      <c r="B29" s="4">
        <v>1236756.3492300001</v>
      </c>
      <c r="C29" s="4">
        <v>1426532.80691</v>
      </c>
      <c r="D29" s="5">
        <f t="shared" si="0"/>
        <v>0.15344692412386163</v>
      </c>
      <c r="E29" s="5">
        <f t="shared" si="2"/>
        <v>9.4289622763475602E-3</v>
      </c>
      <c r="F29" s="3" t="s">
        <v>30</v>
      </c>
      <c r="G29" s="4">
        <f>B29/'2013-14-15 Ortalama Parite'!$C$18</f>
        <v>931713.38649239123</v>
      </c>
      <c r="H29" s="4">
        <f>C29/'2013-14-15 Ortalama Parite'!$D$18</f>
        <v>1073161.2694736305</v>
      </c>
      <c r="I29" s="5">
        <f t="shared" si="1"/>
        <v>0.15181480166743788</v>
      </c>
      <c r="J29" s="5">
        <f t="shared" si="3"/>
        <v>9.4289622763475602E-3</v>
      </c>
    </row>
    <row r="30" spans="1:10" ht="14.45" x14ac:dyDescent="0.3">
      <c r="A30" s="6" t="s">
        <v>31</v>
      </c>
      <c r="B30" s="7">
        <v>1160759.79085</v>
      </c>
      <c r="C30" s="7">
        <v>1311909.1547399999</v>
      </c>
      <c r="D30" s="8">
        <f t="shared" si="0"/>
        <v>0.13021588538944506</v>
      </c>
      <c r="E30" s="8">
        <f t="shared" si="2"/>
        <v>8.6713336490542355E-3</v>
      </c>
      <c r="F30" s="6" t="s">
        <v>31</v>
      </c>
      <c r="G30" s="7">
        <f>B30/'2013-14-15 Ortalama Parite'!$C$18</f>
        <v>874461.19545728492</v>
      </c>
      <c r="H30" s="7">
        <f>C30/'2013-14-15 Ortalama Parite'!$D$18</f>
        <v>986931.451639359</v>
      </c>
      <c r="I30" s="8">
        <f t="shared" si="1"/>
        <v>0.12861663475331198</v>
      </c>
      <c r="J30" s="8">
        <f t="shared" si="3"/>
        <v>8.6713336490542355E-3</v>
      </c>
    </row>
    <row r="31" spans="1:10" s="12" customFormat="1" x14ac:dyDescent="0.25">
      <c r="A31" s="9" t="s">
        <v>32</v>
      </c>
      <c r="B31" s="10">
        <v>1138583.5274499999</v>
      </c>
      <c r="C31" s="10">
        <v>1307682.3580100001</v>
      </c>
      <c r="D31" s="11">
        <f t="shared" si="0"/>
        <v>0.14851684262349907</v>
      </c>
      <c r="E31" s="11">
        <f t="shared" si="2"/>
        <v>8.6433957658706827E-3</v>
      </c>
      <c r="F31" s="9" t="s">
        <v>32</v>
      </c>
      <c r="G31" s="10">
        <f>B31/'2013-14-15 Ortalama Parite'!$C$18</f>
        <v>857754.65379689622</v>
      </c>
      <c r="H31" s="10">
        <f>C31/'2013-14-15 Ortalama Parite'!$D$18</f>
        <v>983751.68982624018</v>
      </c>
      <c r="I31" s="11">
        <f t="shared" si="1"/>
        <v>0.14689169621127851</v>
      </c>
      <c r="J31" s="11">
        <f t="shared" si="3"/>
        <v>8.6433957658706827E-3</v>
      </c>
    </row>
    <row r="32" spans="1:10" s="12" customFormat="1" thickBot="1" x14ac:dyDescent="0.35">
      <c r="A32" s="13" t="s">
        <v>33</v>
      </c>
      <c r="B32" s="14">
        <v>1048427.8314500001</v>
      </c>
      <c r="C32" s="14">
        <v>1122109.8802400001</v>
      </c>
      <c r="D32" s="15">
        <f t="shared" si="0"/>
        <v>7.0278608197662962E-2</v>
      </c>
      <c r="E32" s="15">
        <f t="shared" si="2"/>
        <v>7.4168162691034076E-3</v>
      </c>
      <c r="F32" s="13" t="s">
        <v>33</v>
      </c>
      <c r="G32" s="14">
        <f>B32/'2013-14-15 Ortalama Parite'!$C$18</f>
        <v>789835.642195269</v>
      </c>
      <c r="H32" s="14">
        <f>C32/'2013-14-15 Ortalama Parite'!$D$18</f>
        <v>844148.03342355601</v>
      </c>
      <c r="I32" s="15">
        <f t="shared" si="1"/>
        <v>6.8764168551992855E-2</v>
      </c>
      <c r="J32" s="15">
        <f t="shared" si="3"/>
        <v>7.4168162691034085E-3</v>
      </c>
    </row>
    <row r="33" spans="1:10" s="12" customFormat="1" x14ac:dyDescent="0.25">
      <c r="A33" s="16" t="s">
        <v>39</v>
      </c>
      <c r="B33" s="17">
        <f>+B3+B5+B6+B7+B10+B12+B15+B18+B21+B25+B27+B31+B32</f>
        <v>55353979.638570003</v>
      </c>
      <c r="C33" s="17">
        <f>+C3+C5+C6+C7+C10+C12+C15+C18+C21+C25+C27+C31+C32</f>
        <v>60430264.933000013</v>
      </c>
      <c r="D33" s="18">
        <f t="shared" si="0"/>
        <v>9.1705877835257077E-2</v>
      </c>
      <c r="E33" s="18">
        <f t="shared" si="2"/>
        <v>0.39942627722468793</v>
      </c>
      <c r="F33" s="19" t="s">
        <v>39</v>
      </c>
      <c r="G33" s="17">
        <f>+G3+G5+G6+G7+G10+G12+G15+G18+G21+G25+G27+G31+G32</f>
        <v>41701054.421101406</v>
      </c>
      <c r="H33" s="17">
        <f>+H3+H5+H6+H7+H10+H12+H15+H18+H21+H25+H27+H31+H32</f>
        <v>45460868.138462357</v>
      </c>
      <c r="I33" s="18">
        <f t="shared" si="1"/>
        <v>9.0161118694841003E-2</v>
      </c>
      <c r="J33" s="20">
        <f t="shared" si="3"/>
        <v>0.39942627722468788</v>
      </c>
    </row>
    <row r="34" spans="1:10" x14ac:dyDescent="0.25">
      <c r="A34" s="32" t="s">
        <v>35</v>
      </c>
      <c r="B34" s="33">
        <f>SUM(B2:B32)</f>
        <v>113071497.35573998</v>
      </c>
      <c r="C34" s="33">
        <f>SUM(C2:C32)</f>
        <v>117887520.19284998</v>
      </c>
      <c r="D34" s="34">
        <f t="shared" si="0"/>
        <v>4.2592721859497917E-2</v>
      </c>
      <c r="E34" s="34">
        <f t="shared" si="2"/>
        <v>0.77920183494291817</v>
      </c>
      <c r="F34" s="37" t="s">
        <v>35</v>
      </c>
      <c r="G34" s="33">
        <f>B34/'2013-14-15 Ortalama Parite'!$C$18</f>
        <v>85182685.969368681</v>
      </c>
      <c r="H34" s="33">
        <f>C34/'2013-14-15 Ortalama Parite'!$D$18</f>
        <v>88685181.450046241</v>
      </c>
      <c r="I34" s="34">
        <f t="shared" si="1"/>
        <v>4.1117457624393783E-2</v>
      </c>
      <c r="J34" s="35">
        <f t="shared" si="3"/>
        <v>0.77920183494291828</v>
      </c>
    </row>
    <row r="35" spans="1:10" thickBot="1" x14ac:dyDescent="0.35">
      <c r="A35" s="38" t="s">
        <v>3</v>
      </c>
      <c r="B35" s="39">
        <v>145394174.05957997</v>
      </c>
      <c r="C35" s="39">
        <v>151292662.44796002</v>
      </c>
      <c r="D35" s="40">
        <v>4.0568945946644064E-2</v>
      </c>
      <c r="E35" s="40">
        <f t="shared" si="2"/>
        <v>1</v>
      </c>
      <c r="F35" s="41" t="s">
        <v>3</v>
      </c>
      <c r="G35" s="39">
        <f>B35/'2013-14-15 Ortalama Parite'!$C$18</f>
        <v>109533052.62888351</v>
      </c>
      <c r="H35" s="39">
        <f>C35/'2013-14-15 Ortalama Parite'!$D$18</f>
        <v>113815416.58785111</v>
      </c>
      <c r="I35" s="40">
        <f t="shared" si="1"/>
        <v>3.9096545345786771E-2</v>
      </c>
      <c r="J35" s="42">
        <f t="shared" si="3"/>
        <v>1</v>
      </c>
    </row>
  </sheetData>
  <mergeCells count="2">
    <mergeCell ref="F1:J1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5"/>
  <sheetViews>
    <sheetView tabSelected="1" zoomScale="91" zoomScaleNormal="91" workbookViewId="0">
      <selection activeCell="G33" sqref="G33:H33"/>
    </sheetView>
  </sheetViews>
  <sheetFormatPr defaultRowHeight="15" x14ac:dyDescent="0.25"/>
  <cols>
    <col min="1" max="1" width="28.7109375" bestFit="1" customWidth="1"/>
    <col min="2" max="3" width="11" bestFit="1" customWidth="1"/>
    <col min="6" max="6" width="32.28515625" bestFit="1" customWidth="1"/>
    <col min="7" max="8" width="11.28515625" bestFit="1" customWidth="1"/>
    <col min="11" max="11" width="8.85546875" style="99"/>
  </cols>
  <sheetData>
    <row r="1" spans="1:11" x14ac:dyDescent="0.25">
      <c r="A1" s="103" t="s">
        <v>56</v>
      </c>
      <c r="B1" s="104"/>
      <c r="C1" s="104"/>
      <c r="D1" s="104"/>
      <c r="E1" s="105"/>
      <c r="F1" s="103" t="s">
        <v>57</v>
      </c>
      <c r="G1" s="104"/>
      <c r="H1" s="104"/>
      <c r="I1" s="104"/>
      <c r="J1" s="105"/>
    </row>
    <row r="2" spans="1:11" x14ac:dyDescent="0.25">
      <c r="A2" s="29" t="s">
        <v>1</v>
      </c>
      <c r="B2" s="30" t="s">
        <v>62</v>
      </c>
      <c r="C2" s="30" t="s">
        <v>63</v>
      </c>
      <c r="D2" s="30" t="s">
        <v>2</v>
      </c>
      <c r="E2" s="31" t="s">
        <v>36</v>
      </c>
      <c r="F2" s="29" t="s">
        <v>1</v>
      </c>
      <c r="G2" s="30" t="s">
        <v>62</v>
      </c>
      <c r="H2" s="30" t="s">
        <v>63</v>
      </c>
      <c r="I2" s="30" t="s">
        <v>2</v>
      </c>
      <c r="J2" s="31" t="s">
        <v>36</v>
      </c>
      <c r="K2" s="30" t="s">
        <v>68</v>
      </c>
    </row>
    <row r="3" spans="1:11" s="12" customFormat="1" ht="14.45" x14ac:dyDescent="0.3">
      <c r="A3" s="49" t="s">
        <v>4</v>
      </c>
      <c r="B3" s="50">
        <v>4948791.9993599998</v>
      </c>
      <c r="C3" s="50">
        <v>4289096.83849</v>
      </c>
      <c r="D3" s="51">
        <f t="shared" ref="D3:D32" si="0">IF(B3=0,"",(C3/B3-1))</f>
        <v>-0.1333042813186156</v>
      </c>
      <c r="E3" s="52">
        <f>C3/$C$35</f>
        <v>9.6887407761355418E-2</v>
      </c>
      <c r="F3" s="49" t="s">
        <v>4</v>
      </c>
      <c r="G3" s="53">
        <f>+B3/'2013-14-15 Ortalama Parite'!$D$9</f>
        <v>3604889.2769230767</v>
      </c>
      <c r="H3" s="53">
        <f>+'2014-2015 Ocak-Nisan'!C3/'2013-14-15 Ortalama Parite'!$E$9</f>
        <v>3843276.7369982074</v>
      </c>
      <c r="I3" s="54">
        <f t="shared" ref="I3:I35" si="1">IF(G3=0,"",(H3/G3-1))</f>
        <v>6.6128927066132936E-2</v>
      </c>
      <c r="J3" s="52">
        <f>H3/$H$35</f>
        <v>9.6887407761355404E-2</v>
      </c>
      <c r="K3" s="100" t="s">
        <v>67</v>
      </c>
    </row>
    <row r="4" spans="1:11" ht="14.45" x14ac:dyDescent="0.3">
      <c r="A4" s="6" t="s">
        <v>5</v>
      </c>
      <c r="B4" s="7">
        <v>4010729.1381199998</v>
      </c>
      <c r="C4" s="7">
        <v>3060783.4395900001</v>
      </c>
      <c r="D4" s="8">
        <f t="shared" si="0"/>
        <v>-0.2368511225306229</v>
      </c>
      <c r="E4" s="35">
        <f t="shared" ref="E4:E35" si="2">C4/$C$35</f>
        <v>6.9140750220310451E-2</v>
      </c>
      <c r="F4" s="6" t="s">
        <v>5</v>
      </c>
      <c r="G4" s="33">
        <f>+B4/'2013-14-15 Ortalama Parite'!$D$9</f>
        <v>2921568.4281177153</v>
      </c>
      <c r="H4" s="33">
        <f>+'2014-2015 Ocak-Nisan'!C4/'2013-14-15 Ortalama Parite'!$E$9</f>
        <v>2742637.4906720431</v>
      </c>
      <c r="I4" s="34">
        <f t="shared" si="1"/>
        <v>-6.1244821693583362E-2</v>
      </c>
      <c r="J4" s="35">
        <f t="shared" ref="J4:J35" si="3">H4/$H$35</f>
        <v>6.9140750220310451E-2</v>
      </c>
    </row>
    <row r="5" spans="1:11" s="12" customFormat="1" x14ac:dyDescent="0.25">
      <c r="A5" s="49" t="s">
        <v>64</v>
      </c>
      <c r="B5" s="50">
        <v>3096349.8976099999</v>
      </c>
      <c r="C5" s="50">
        <v>2971649.57516</v>
      </c>
      <c r="D5" s="51">
        <f t="shared" si="0"/>
        <v>-4.0273330396623841E-2</v>
      </c>
      <c r="E5" s="52">
        <f t="shared" si="2"/>
        <v>6.7127284590232691E-2</v>
      </c>
      <c r="F5" s="49" t="s">
        <v>64</v>
      </c>
      <c r="G5" s="53">
        <f>+B5/'2013-14-15 Ortalama Parite'!$D$9</f>
        <v>2255499.6340399184</v>
      </c>
      <c r="H5" s="53">
        <f>+'2014-2015 Ocak-Nisan'!C5/'2013-14-15 Ortalama Parite'!$E$9</f>
        <v>2662768.4365232973</v>
      </c>
      <c r="I5" s="54">
        <f t="shared" si="1"/>
        <v>0.18056700002823889</v>
      </c>
      <c r="J5" s="52">
        <f t="shared" si="3"/>
        <v>6.7127284590232678E-2</v>
      </c>
      <c r="K5" s="100" t="s">
        <v>67</v>
      </c>
    </row>
    <row r="6" spans="1:11" s="12" customFormat="1" x14ac:dyDescent="0.25">
      <c r="A6" s="55" t="s">
        <v>7</v>
      </c>
      <c r="B6" s="56">
        <v>2439931.4172299998</v>
      </c>
      <c r="C6" s="56">
        <v>2152031.1485000001</v>
      </c>
      <c r="D6" s="57">
        <f t="shared" si="0"/>
        <v>-0.11799522998758971</v>
      </c>
      <c r="E6" s="58">
        <f t="shared" si="2"/>
        <v>4.8612732995150267E-2</v>
      </c>
      <c r="F6" s="55" t="s">
        <v>7</v>
      </c>
      <c r="G6" s="59">
        <f>+B6/'2013-14-15 Ortalama Parite'!$D$9</f>
        <v>1777339.319077797</v>
      </c>
      <c r="H6" s="59">
        <f>+'2014-2015 Ocak-Nisan'!C6/'2013-14-15 Ortalama Parite'!$E$9</f>
        <v>1928343.3230286739</v>
      </c>
      <c r="I6" s="60">
        <f t="shared" si="1"/>
        <v>8.4960706337846581E-2</v>
      </c>
      <c r="J6" s="58">
        <f t="shared" si="3"/>
        <v>4.8612732995150267E-2</v>
      </c>
      <c r="K6" s="100" t="s">
        <v>67</v>
      </c>
    </row>
    <row r="7" spans="1:11" ht="14.45" x14ac:dyDescent="0.3">
      <c r="A7" s="3" t="s">
        <v>55</v>
      </c>
      <c r="B7" s="4">
        <v>1854157.1876399999</v>
      </c>
      <c r="C7" s="4">
        <v>2046595.3399799999</v>
      </c>
      <c r="D7" s="5">
        <f t="shared" si="0"/>
        <v>0.10378739926841818</v>
      </c>
      <c r="E7" s="24">
        <f t="shared" si="2"/>
        <v>4.6231018951985454E-2</v>
      </c>
      <c r="F7" s="3" t="s">
        <v>55</v>
      </c>
      <c r="G7" s="36">
        <f>+B7/'2013-14-15 Ortalama Parite'!$D$9</f>
        <v>1350638.9770104894</v>
      </c>
      <c r="H7" s="36">
        <f>+'2014-2015 Ocak-Nisan'!C7/'2013-14-15 Ortalama Parite'!$E$9</f>
        <v>1833866.7920967739</v>
      </c>
      <c r="I7" s="23">
        <f t="shared" si="1"/>
        <v>0.35777718791727975</v>
      </c>
      <c r="J7" s="24">
        <f t="shared" si="3"/>
        <v>4.6231018951985448E-2</v>
      </c>
      <c r="K7" s="100"/>
    </row>
    <row r="8" spans="1:11" s="12" customFormat="1" ht="14.45" x14ac:dyDescent="0.3">
      <c r="A8" s="55" t="s">
        <v>8</v>
      </c>
      <c r="B8" s="56">
        <v>2176610.7450299999</v>
      </c>
      <c r="C8" s="56">
        <v>1866435.6675100001</v>
      </c>
      <c r="D8" s="57">
        <f t="shared" si="0"/>
        <v>-0.14250369673504704</v>
      </c>
      <c r="E8" s="58">
        <f t="shared" si="2"/>
        <v>4.216135013683734E-2</v>
      </c>
      <c r="F8" s="55" t="s">
        <v>8</v>
      </c>
      <c r="G8" s="59">
        <f>+B8/'2013-14-15 Ortalama Parite'!$D$9</f>
        <v>1585526.4751092657</v>
      </c>
      <c r="H8" s="59">
        <f>+'2014-2015 Ocak-Nisan'!C8/'2013-14-15 Ortalama Parite'!$E$9</f>
        <v>1672433.3938261648</v>
      </c>
      <c r="I8" s="60">
        <f t="shared" si="1"/>
        <v>5.4812656919468905E-2</v>
      </c>
      <c r="J8" s="58">
        <f t="shared" si="3"/>
        <v>4.2161350136837333E-2</v>
      </c>
      <c r="K8" s="100" t="s">
        <v>67</v>
      </c>
    </row>
    <row r="9" spans="1:11" s="12" customFormat="1" x14ac:dyDescent="0.25">
      <c r="A9" s="49" t="s">
        <v>11</v>
      </c>
      <c r="B9" s="50">
        <v>1553984.5964200001</v>
      </c>
      <c r="C9" s="50">
        <v>1563700.8359000001</v>
      </c>
      <c r="D9" s="51">
        <f t="shared" si="0"/>
        <v>6.2524683335882791E-3</v>
      </c>
      <c r="E9" s="52">
        <f t="shared" si="2"/>
        <v>3.5322802494231642E-2</v>
      </c>
      <c r="F9" s="49" t="s">
        <v>11</v>
      </c>
      <c r="G9" s="53">
        <f>+B9/'2013-14-15 Ortalama Parite'!$D$9</f>
        <v>1131981.7864364802</v>
      </c>
      <c r="H9" s="53">
        <f>+'2014-2015 Ocak-Nisan'!C9/'2013-14-15 Ortalama Parite'!$E$9</f>
        <v>1401165.6235663081</v>
      </c>
      <c r="I9" s="54">
        <f t="shared" si="1"/>
        <v>0.23779873524045669</v>
      </c>
      <c r="J9" s="52">
        <f t="shared" si="3"/>
        <v>3.5322802494231635E-2</v>
      </c>
      <c r="K9" s="100" t="s">
        <v>67</v>
      </c>
    </row>
    <row r="10" spans="1:11" ht="14.45" x14ac:dyDescent="0.3">
      <c r="A10" s="6" t="s">
        <v>66</v>
      </c>
      <c r="B10" s="7">
        <v>1977260.8201599999</v>
      </c>
      <c r="C10" s="7">
        <v>1257372.0936</v>
      </c>
      <c r="D10" s="8">
        <f t="shared" si="0"/>
        <v>-0.36408384732053023</v>
      </c>
      <c r="E10" s="35">
        <f t="shared" si="2"/>
        <v>2.8403071165737773E-2</v>
      </c>
      <c r="F10" s="6" t="s">
        <v>66</v>
      </c>
      <c r="G10" s="33">
        <f>+B10/'2013-14-15 Ortalama Parite'!$D$9</f>
        <v>1440312.3689976688</v>
      </c>
      <c r="H10" s="33">
        <f>+'2014-2015 Ocak-Nisan'!C10/'2013-14-15 Ortalama Parite'!$E$9</f>
        <v>1126677.5032258064</v>
      </c>
      <c r="I10" s="34">
        <f t="shared" si="1"/>
        <v>-0.21775475412331902</v>
      </c>
      <c r="J10" s="35">
        <f t="shared" si="3"/>
        <v>2.8403071165737769E-2</v>
      </c>
    </row>
    <row r="11" spans="1:11" x14ac:dyDescent="0.25">
      <c r="A11" s="3" t="s">
        <v>15</v>
      </c>
      <c r="B11" s="4">
        <v>1119865.76752</v>
      </c>
      <c r="C11" s="4">
        <v>1247868.7182499999</v>
      </c>
      <c r="D11" s="5">
        <f t="shared" si="0"/>
        <v>0.11430204801551258</v>
      </c>
      <c r="E11" s="24">
        <f t="shared" si="2"/>
        <v>2.8188397205853751E-2</v>
      </c>
      <c r="F11" s="3" t="s">
        <v>15</v>
      </c>
      <c r="G11" s="36">
        <f>+B11/'2013-14-15 Ortalama Parite'!$D$9</f>
        <v>815753.03578088572</v>
      </c>
      <c r="H11" s="36">
        <f>+'2014-2015 Ocak-Nisan'!C11/'2013-14-15 Ortalama Parite'!$E$9</f>
        <v>1118161.9339157704</v>
      </c>
      <c r="I11" s="23">
        <f t="shared" si="1"/>
        <v>0.37071133648359811</v>
      </c>
      <c r="J11" s="24">
        <f t="shared" si="3"/>
        <v>2.8188397205853748E-2</v>
      </c>
    </row>
    <row r="12" spans="1:11" x14ac:dyDescent="0.25">
      <c r="A12" s="6" t="s">
        <v>17</v>
      </c>
      <c r="B12" s="7">
        <v>1032031.46212</v>
      </c>
      <c r="C12" s="7">
        <v>1177959.3761100001</v>
      </c>
      <c r="D12" s="8">
        <f t="shared" si="0"/>
        <v>0.14139870667337484</v>
      </c>
      <c r="E12" s="35">
        <f t="shared" si="2"/>
        <v>2.6609198788727115E-2</v>
      </c>
      <c r="F12" s="6" t="s">
        <v>17</v>
      </c>
      <c r="G12" s="33">
        <f>+B12/'2013-14-15 Ortalama Parite'!$D$9</f>
        <v>751771.16995920753</v>
      </c>
      <c r="H12" s="33">
        <f>+'2014-2015 Ocak-Nisan'!C12/'2013-14-15 Ortalama Parite'!$E$9</f>
        <v>1055519.1542204302</v>
      </c>
      <c r="I12" s="34">
        <f t="shared" si="1"/>
        <v>0.40404314025197929</v>
      </c>
      <c r="J12" s="35">
        <f t="shared" si="3"/>
        <v>2.6609198788727115E-2</v>
      </c>
    </row>
    <row r="13" spans="1:11" x14ac:dyDescent="0.25">
      <c r="A13" s="3" t="s">
        <v>58</v>
      </c>
      <c r="B13" s="4">
        <v>890751.26535</v>
      </c>
      <c r="C13" s="4">
        <v>1174390.4763799999</v>
      </c>
      <c r="D13" s="5">
        <f t="shared" si="0"/>
        <v>0.3184269526898178</v>
      </c>
      <c r="E13" s="24">
        <f t="shared" si="2"/>
        <v>2.6528580081241451E-2</v>
      </c>
      <c r="F13" s="3" t="s">
        <v>58</v>
      </c>
      <c r="G13" s="36">
        <f>+B13/'2013-14-15 Ortalama Parite'!$D$9</f>
        <v>648857.27371066436</v>
      </c>
      <c r="H13" s="36">
        <f>+'2014-2015 Ocak-Nisan'!C13/'2013-14-15 Ortalama Parite'!$E$9</f>
        <v>1052321.215394265</v>
      </c>
      <c r="I13" s="23">
        <f t="shared" si="1"/>
        <v>0.6218069181474748</v>
      </c>
      <c r="J13" s="24">
        <f t="shared" si="3"/>
        <v>2.6528580081241447E-2</v>
      </c>
    </row>
    <row r="14" spans="1:11" s="12" customFormat="1" ht="14.45" x14ac:dyDescent="0.3">
      <c r="A14" s="55" t="s">
        <v>13</v>
      </c>
      <c r="B14" s="56">
        <v>1177733.10528</v>
      </c>
      <c r="C14" s="56">
        <v>983311.79486999998</v>
      </c>
      <c r="D14" s="57">
        <f t="shared" si="0"/>
        <v>-0.16508095895273089</v>
      </c>
      <c r="E14" s="58">
        <f t="shared" si="2"/>
        <v>2.2212259226970607E-2</v>
      </c>
      <c r="F14" s="55" t="s">
        <v>13</v>
      </c>
      <c r="G14" s="59">
        <f>+B14/'2013-14-15 Ortalama Parite'!$D$9</f>
        <v>857905.81678321678</v>
      </c>
      <c r="H14" s="59">
        <f>+'2014-2015 Ocak-Nisan'!C14/'2013-14-15 Ortalama Parite'!$E$9</f>
        <v>881103.75884408597</v>
      </c>
      <c r="I14" s="60">
        <f t="shared" si="1"/>
        <v>2.7040196729113841E-2</v>
      </c>
      <c r="J14" s="58">
        <f t="shared" si="3"/>
        <v>2.2212259226970607E-2</v>
      </c>
      <c r="K14" s="100" t="s">
        <v>67</v>
      </c>
    </row>
    <row r="15" spans="1:11" s="12" customFormat="1" ht="14.45" x14ac:dyDescent="0.3">
      <c r="A15" s="43" t="s">
        <v>14</v>
      </c>
      <c r="B15" s="44">
        <v>1008298.9277</v>
      </c>
      <c r="C15" s="44">
        <v>963564.5294</v>
      </c>
      <c r="D15" s="45">
        <f t="shared" si="0"/>
        <v>-4.4366206361086014E-2</v>
      </c>
      <c r="E15" s="48">
        <f t="shared" si="2"/>
        <v>2.1766183646537408E-2</v>
      </c>
      <c r="F15" s="43" t="s">
        <v>14</v>
      </c>
      <c r="G15" s="46">
        <f>+B15/'2013-14-15 Ortalama Parite'!$D$9</f>
        <v>734483.4846299534</v>
      </c>
      <c r="H15" s="46">
        <f>+'2014-2015 Ocak-Nisan'!C15/'2013-14-15 Ortalama Parite'!$E$9</f>
        <v>863409.07652329747</v>
      </c>
      <c r="I15" s="47">
        <f t="shared" si="1"/>
        <v>0.17553232249776074</v>
      </c>
      <c r="J15" s="48">
        <f t="shared" si="3"/>
        <v>2.1766183646537408E-2</v>
      </c>
      <c r="K15" s="100"/>
    </row>
    <row r="16" spans="1:11" x14ac:dyDescent="0.25">
      <c r="A16" s="93" t="s">
        <v>18</v>
      </c>
      <c r="B16" s="94">
        <v>1073131.0785399999</v>
      </c>
      <c r="C16" s="94">
        <v>895392.69712999999</v>
      </c>
      <c r="D16" s="95">
        <f t="shared" si="0"/>
        <v>-0.16562597520874511</v>
      </c>
      <c r="E16" s="96">
        <f t="shared" si="2"/>
        <v>2.0226234244670432E-2</v>
      </c>
      <c r="F16" s="93" t="s">
        <v>18</v>
      </c>
      <c r="G16" s="97">
        <f>+B16/'2013-14-15 Ortalama Parite'!$D$9</f>
        <v>781709.70173368289</v>
      </c>
      <c r="H16" s="97">
        <f>+'2014-2015 Ocak-Nisan'!C16/'2013-14-15 Ortalama Parite'!$E$9</f>
        <v>802323.20531362004</v>
      </c>
      <c r="I16" s="98">
        <f t="shared" si="1"/>
        <v>2.6369768130317883E-2</v>
      </c>
      <c r="J16" s="96">
        <f t="shared" si="3"/>
        <v>2.0226234244670432E-2</v>
      </c>
    </row>
    <row r="17" spans="1:11" s="12" customFormat="1" ht="14.45" x14ac:dyDescent="0.3">
      <c r="A17" s="49" t="s">
        <v>16</v>
      </c>
      <c r="B17" s="50">
        <v>1003796.12263</v>
      </c>
      <c r="C17" s="50">
        <v>856593.95455999998</v>
      </c>
      <c r="D17" s="51">
        <f t="shared" si="0"/>
        <v>-0.14664548383024467</v>
      </c>
      <c r="E17" s="52">
        <f t="shared" si="2"/>
        <v>1.9349800409399213E-2</v>
      </c>
      <c r="F17" s="49" t="s">
        <v>16</v>
      </c>
      <c r="G17" s="53">
        <f>+B17/'2013-14-15 Ortalama Parite'!$D$9</f>
        <v>731203.46928175993</v>
      </c>
      <c r="H17" s="53">
        <f>+'2014-2015 Ocak-Nisan'!C17/'2013-14-15 Ortalama Parite'!$E$9</f>
        <v>767557.30695340491</v>
      </c>
      <c r="I17" s="54">
        <f t="shared" si="1"/>
        <v>4.9717813438924674E-2</v>
      </c>
      <c r="J17" s="52">
        <f t="shared" si="3"/>
        <v>1.9349800409399209E-2</v>
      </c>
      <c r="K17" s="100" t="s">
        <v>67</v>
      </c>
    </row>
    <row r="18" spans="1:11" x14ac:dyDescent="0.25">
      <c r="A18" s="55" t="s">
        <v>19</v>
      </c>
      <c r="B18" s="56">
        <v>1001186.29776</v>
      </c>
      <c r="C18" s="56">
        <v>847143.19790999999</v>
      </c>
      <c r="D18" s="57">
        <f t="shared" si="0"/>
        <v>-0.15386057539405773</v>
      </c>
      <c r="E18" s="58">
        <f t="shared" si="2"/>
        <v>1.9136315065588636E-2</v>
      </c>
      <c r="F18" s="55" t="s">
        <v>19</v>
      </c>
      <c r="G18" s="59">
        <f>+B18/'2013-14-15 Ortalama Parite'!$D$9</f>
        <v>729302.37307692308</v>
      </c>
      <c r="H18" s="59">
        <f>+'2014-2015 Ocak-Nisan'!C18/'2013-14-15 Ortalama Parite'!$E$9</f>
        <v>759088.88701612898</v>
      </c>
      <c r="I18" s="60">
        <f t="shared" si="1"/>
        <v>4.0842474999137623E-2</v>
      </c>
      <c r="J18" s="58">
        <f t="shared" si="3"/>
        <v>1.9136315065588636E-2</v>
      </c>
      <c r="K18" s="100" t="s">
        <v>67</v>
      </c>
    </row>
    <row r="19" spans="1:11" s="12" customFormat="1" ht="14.45" x14ac:dyDescent="0.3">
      <c r="A19" s="49" t="s">
        <v>22</v>
      </c>
      <c r="B19" s="50">
        <v>821641.57848000003</v>
      </c>
      <c r="C19" s="50">
        <v>782141.12384000001</v>
      </c>
      <c r="D19" s="51">
        <f t="shared" si="0"/>
        <v>-4.8075043516023208E-2</v>
      </c>
      <c r="E19" s="52">
        <f t="shared" si="2"/>
        <v>1.7667968070193888E-2</v>
      </c>
      <c r="F19" s="49" t="s">
        <v>22</v>
      </c>
      <c r="G19" s="53">
        <f>+B19/'2013-14-15 Ortalama Parite'!$D$9</f>
        <v>598515.13583916088</v>
      </c>
      <c r="H19" s="53">
        <f>+'2014-2015 Ocak-Nisan'!C19/'2013-14-15 Ortalama Parite'!$E$9</f>
        <v>700843.30093189958</v>
      </c>
      <c r="I19" s="54">
        <f t="shared" si="1"/>
        <v>0.17097005399749388</v>
      </c>
      <c r="J19" s="52">
        <f t="shared" si="3"/>
        <v>1.7667968070193885E-2</v>
      </c>
      <c r="K19" s="100" t="s">
        <v>67</v>
      </c>
    </row>
    <row r="20" spans="1:11" ht="14.45" x14ac:dyDescent="0.3">
      <c r="A20" s="6" t="s">
        <v>65</v>
      </c>
      <c r="B20" s="7">
        <v>850137.31470999995</v>
      </c>
      <c r="C20" s="7">
        <v>731243.89422999998</v>
      </c>
      <c r="D20" s="8">
        <f t="shared" si="0"/>
        <v>-0.13985201969467376</v>
      </c>
      <c r="E20" s="35">
        <f t="shared" si="2"/>
        <v>1.6518238692462352E-2</v>
      </c>
      <c r="F20" s="6" t="s">
        <v>65</v>
      </c>
      <c r="G20" s="33">
        <f>+B20/'2013-14-15 Ortalama Parite'!$D$9</f>
        <v>619272.51945658505</v>
      </c>
      <c r="H20" s="33">
        <f>+'2014-2015 Ocak-Nisan'!C20/'2013-14-15 Ortalama Parite'!$E$9</f>
        <v>655236.4643637992</v>
      </c>
      <c r="I20" s="34">
        <f t="shared" si="1"/>
        <v>5.8074504805691429E-2</v>
      </c>
      <c r="J20" s="35">
        <f t="shared" si="3"/>
        <v>1.6518238692462349E-2</v>
      </c>
    </row>
    <row r="21" spans="1:11" x14ac:dyDescent="0.25">
      <c r="A21" s="3" t="s">
        <v>21</v>
      </c>
      <c r="B21" s="4">
        <v>936454.98488</v>
      </c>
      <c r="C21" s="4">
        <v>664383.29705000005</v>
      </c>
      <c r="D21" s="5">
        <f t="shared" si="0"/>
        <v>-0.29053365321651203</v>
      </c>
      <c r="E21" s="24">
        <f t="shared" si="2"/>
        <v>1.500790908553583E-2</v>
      </c>
      <c r="F21" s="3" t="s">
        <v>21</v>
      </c>
      <c r="G21" s="36">
        <f>+B21/'2013-14-15 Ortalama Parite'!$D$9</f>
        <v>682149.61019813514</v>
      </c>
      <c r="H21" s="36">
        <f>+'2014-2015 Ocak-Nisan'!C21/'2013-14-15 Ortalama Parite'!$E$9</f>
        <v>595325.53499103943</v>
      </c>
      <c r="I21" s="23">
        <f t="shared" si="1"/>
        <v>-0.12728010675235457</v>
      </c>
      <c r="J21" s="24">
        <f t="shared" si="3"/>
        <v>1.500790908553583E-2</v>
      </c>
    </row>
    <row r="22" spans="1:11" x14ac:dyDescent="0.25">
      <c r="A22" s="6" t="s">
        <v>24</v>
      </c>
      <c r="B22" s="7">
        <v>737722.95221999998</v>
      </c>
      <c r="C22" s="7">
        <v>637301.84109</v>
      </c>
      <c r="D22" s="8">
        <f t="shared" si="0"/>
        <v>-0.1361230673761834</v>
      </c>
      <c r="E22" s="35">
        <f t="shared" si="2"/>
        <v>1.4396159767399322E-2</v>
      </c>
      <c r="F22" s="6" t="s">
        <v>24</v>
      </c>
      <c r="G22" s="33">
        <f>+B22/'2013-14-15 Ortalama Parite'!$D$9</f>
        <v>537385.60039335664</v>
      </c>
      <c r="H22" s="33">
        <f>+'2014-2015 Ocak-Nisan'!C22/'2013-14-15 Ortalama Parite'!$E$9</f>
        <v>571058.99739247304</v>
      </c>
      <c r="I22" s="34">
        <f t="shared" si="1"/>
        <v>6.2661517120049526E-2</v>
      </c>
      <c r="J22" s="35">
        <f t="shared" si="3"/>
        <v>1.439615976739932E-2</v>
      </c>
    </row>
    <row r="23" spans="1:11" x14ac:dyDescent="0.25">
      <c r="A23" s="3" t="s">
        <v>23</v>
      </c>
      <c r="B23" s="4">
        <v>681367.0601</v>
      </c>
      <c r="C23" s="4">
        <v>635153.46791000001</v>
      </c>
      <c r="D23" s="5">
        <f t="shared" si="0"/>
        <v>-6.7824811171848465E-2</v>
      </c>
      <c r="E23" s="24">
        <f t="shared" si="2"/>
        <v>1.4347629665106854E-2</v>
      </c>
      <c r="F23" s="3" t="s">
        <v>23</v>
      </c>
      <c r="G23" s="36">
        <f>+B23/'2013-14-15 Ortalama Parite'!$D$9</f>
        <v>496333.81417540793</v>
      </c>
      <c r="H23" s="36">
        <f>+'2014-2015 Ocak-Nisan'!C23/'2013-14-15 Ortalama Parite'!$E$9</f>
        <v>569133.93181899632</v>
      </c>
      <c r="I23" s="23">
        <f t="shared" si="1"/>
        <v>0.14667571614989816</v>
      </c>
      <c r="J23" s="24">
        <f t="shared" si="3"/>
        <v>1.4347629665106852E-2</v>
      </c>
    </row>
    <row r="24" spans="1:11" s="12" customFormat="1" x14ac:dyDescent="0.25">
      <c r="A24" s="55" t="s">
        <v>26</v>
      </c>
      <c r="B24" s="56">
        <v>663018.58001999999</v>
      </c>
      <c r="C24" s="56">
        <v>530221.43076000002</v>
      </c>
      <c r="D24" s="57">
        <f t="shared" si="0"/>
        <v>-0.20029174635798919</v>
      </c>
      <c r="E24" s="58">
        <f t="shared" si="2"/>
        <v>1.1977295430787968E-2</v>
      </c>
      <c r="F24" s="55" t="s">
        <v>26</v>
      </c>
      <c r="G24" s="59">
        <f>+B24/'2013-14-15 Ortalama Parite'!$D$9</f>
        <v>482968.07985139859</v>
      </c>
      <c r="H24" s="59">
        <f>+'2014-2015 Ocak-Nisan'!C24/'2013-14-15 Ortalama Parite'!$E$9</f>
        <v>475108.80892473116</v>
      </c>
      <c r="I24" s="60">
        <f t="shared" si="1"/>
        <v>-1.627285788552657E-2</v>
      </c>
      <c r="J24" s="58">
        <f t="shared" si="3"/>
        <v>1.1977295430787968E-2</v>
      </c>
      <c r="K24" s="100" t="s">
        <v>67</v>
      </c>
    </row>
    <row r="25" spans="1:11" x14ac:dyDescent="0.25">
      <c r="A25" s="3" t="s">
        <v>25</v>
      </c>
      <c r="B25" s="4">
        <v>882501.55027999997</v>
      </c>
      <c r="C25" s="4">
        <v>510759.06711</v>
      </c>
      <c r="D25" s="5">
        <f t="shared" si="0"/>
        <v>-0.42123720128542952</v>
      </c>
      <c r="E25" s="24">
        <f t="shared" si="2"/>
        <v>1.153765556394337E-2</v>
      </c>
      <c r="F25" s="3" t="s">
        <v>25</v>
      </c>
      <c r="G25" s="36">
        <f>+B25/'2013-14-15 Ortalama Parite'!$D$9</f>
        <v>642847.86587995337</v>
      </c>
      <c r="H25" s="36">
        <f>+'2014-2015 Ocak-Nisan'!C25/'2013-14-15 Ortalama Parite'!$E$9</f>
        <v>457669.41497311823</v>
      </c>
      <c r="I25" s="23">
        <f t="shared" si="1"/>
        <v>-0.28805952502207688</v>
      </c>
      <c r="J25" s="24">
        <f t="shared" si="3"/>
        <v>1.1537655563943369E-2</v>
      </c>
    </row>
    <row r="26" spans="1:11" x14ac:dyDescent="0.25">
      <c r="A26" s="6" t="s">
        <v>29</v>
      </c>
      <c r="B26" s="7">
        <v>453126.75335999997</v>
      </c>
      <c r="C26" s="7">
        <v>464329.07208000001</v>
      </c>
      <c r="D26" s="8">
        <f t="shared" si="0"/>
        <v>2.4722262892078684E-2</v>
      </c>
      <c r="E26" s="35">
        <f t="shared" si="2"/>
        <v>1.0488837588918812E-2</v>
      </c>
      <c r="F26" s="6" t="s">
        <v>29</v>
      </c>
      <c r="G26" s="33">
        <f>+B26/'2013-14-15 Ortalama Parite'!$D$9</f>
        <v>330074.84947552445</v>
      </c>
      <c r="H26" s="33">
        <f>+'2014-2015 Ocak-Nisan'!C26/'2013-14-15 Ortalama Parite'!$E$9</f>
        <v>416065.47677419352</v>
      </c>
      <c r="I26" s="34">
        <f t="shared" si="1"/>
        <v>0.26051856854681499</v>
      </c>
      <c r="J26" s="35">
        <f t="shared" si="3"/>
        <v>1.0488837588918812E-2</v>
      </c>
    </row>
    <row r="27" spans="1:11" s="12" customFormat="1" ht="14.45" x14ac:dyDescent="0.3">
      <c r="A27" s="43" t="s">
        <v>31</v>
      </c>
      <c r="B27" s="44">
        <v>514599.11157000001</v>
      </c>
      <c r="C27" s="44">
        <v>433090.97444000002</v>
      </c>
      <c r="D27" s="45">
        <f t="shared" si="0"/>
        <v>-0.1583915232214943</v>
      </c>
      <c r="E27" s="48">
        <f t="shared" si="2"/>
        <v>9.7831929234555737E-3</v>
      </c>
      <c r="F27" s="43" t="s">
        <v>31</v>
      </c>
      <c r="G27" s="46">
        <f>+B27/'2013-14-15 Ortalama Parite'!$D$9</f>
        <v>374853.66518793709</v>
      </c>
      <c r="H27" s="46">
        <f>+'2014-2015 Ocak-Nisan'!C27/'2013-14-15 Ortalama Parite'!$E$9</f>
        <v>388074.34985663078</v>
      </c>
      <c r="I27" s="47">
        <f t="shared" si="1"/>
        <v>3.5268921972699374E-2</v>
      </c>
      <c r="J27" s="48">
        <f t="shared" si="3"/>
        <v>9.783192923455572E-3</v>
      </c>
      <c r="K27" s="100"/>
    </row>
    <row r="28" spans="1:11" x14ac:dyDescent="0.25">
      <c r="A28" s="55" t="s">
        <v>28</v>
      </c>
      <c r="B28" s="56">
        <v>497562.59242</v>
      </c>
      <c r="C28" s="56">
        <v>411332.31096999999</v>
      </c>
      <c r="D28" s="57">
        <f t="shared" si="0"/>
        <v>-0.17330539466522388</v>
      </c>
      <c r="E28" s="58">
        <f t="shared" si="2"/>
        <v>9.2916814049834977E-3</v>
      </c>
      <c r="F28" s="55" t="s">
        <v>28</v>
      </c>
      <c r="G28" s="59">
        <f>+B28/'2013-14-15 Ortalama Parite'!$D$9</f>
        <v>362443.61335955712</v>
      </c>
      <c r="H28" s="59">
        <f>+'2014-2015 Ocak-Nisan'!C28/'2013-14-15 Ortalama Parite'!$E$9</f>
        <v>368577.33957885299</v>
      </c>
      <c r="I28" s="60">
        <f t="shared" si="1"/>
        <v>1.6923256454821178E-2</v>
      </c>
      <c r="J28" s="58">
        <f t="shared" si="3"/>
        <v>9.2916814049834959E-3</v>
      </c>
      <c r="K28" s="100" t="s">
        <v>67</v>
      </c>
    </row>
    <row r="29" spans="1:11" s="12" customFormat="1" x14ac:dyDescent="0.25">
      <c r="A29" s="49" t="s">
        <v>32</v>
      </c>
      <c r="B29" s="50">
        <v>434095.02017999999</v>
      </c>
      <c r="C29" s="50">
        <v>382626.34493999998</v>
      </c>
      <c r="D29" s="51">
        <f t="shared" si="0"/>
        <v>-0.11856545882202985</v>
      </c>
      <c r="E29" s="52">
        <f t="shared" si="2"/>
        <v>8.643235650396295E-3</v>
      </c>
      <c r="F29" s="49" t="s">
        <v>32</v>
      </c>
      <c r="G29" s="53">
        <f>+B29/'2013-14-15 Ortalama Parite'!$D$9</f>
        <v>316211.4074737762</v>
      </c>
      <c r="H29" s="53">
        <f>+'2014-2015 Ocak-Nisan'!C29/'2013-14-15 Ortalama Parite'!$E$9</f>
        <v>342855.1477956989</v>
      </c>
      <c r="I29" s="54">
        <f t="shared" si="1"/>
        <v>8.4259263556556885E-2</v>
      </c>
      <c r="J29" s="52">
        <f t="shared" si="3"/>
        <v>8.643235650396295E-3</v>
      </c>
      <c r="K29" s="100" t="s">
        <v>67</v>
      </c>
    </row>
    <row r="30" spans="1:11" x14ac:dyDescent="0.25">
      <c r="A30" s="6" t="s">
        <v>27</v>
      </c>
      <c r="B30" s="7">
        <v>582476.67367000005</v>
      </c>
      <c r="C30" s="7">
        <v>353384.08799999999</v>
      </c>
      <c r="D30" s="8">
        <f t="shared" si="0"/>
        <v>-0.39330774265441504</v>
      </c>
      <c r="E30" s="35">
        <f t="shared" si="2"/>
        <v>7.9826754954976827E-3</v>
      </c>
      <c r="F30" s="6" t="s">
        <v>27</v>
      </c>
      <c r="G30" s="33">
        <f>+B30/'2013-14-15 Ortalama Parite'!$D$9</f>
        <v>424298.27627476695</v>
      </c>
      <c r="H30" s="33">
        <f>+'2014-2015 Ocak-Nisan'!C30/'2013-14-15 Ortalama Parite'!$E$9</f>
        <v>316652.40860215051</v>
      </c>
      <c r="I30" s="34">
        <f t="shared" si="1"/>
        <v>-0.25370328773833428</v>
      </c>
      <c r="J30" s="35">
        <f t="shared" si="3"/>
        <v>7.9826754954976827E-3</v>
      </c>
    </row>
    <row r="31" spans="1:11" x14ac:dyDescent="0.25">
      <c r="A31" s="3" t="s">
        <v>30</v>
      </c>
      <c r="B31" s="4">
        <v>404193.99690000003</v>
      </c>
      <c r="C31" s="4">
        <v>347147.54092</v>
      </c>
      <c r="D31" s="5">
        <f t="shared" si="0"/>
        <v>-0.14113632665878917</v>
      </c>
      <c r="E31" s="24">
        <f t="shared" si="2"/>
        <v>7.8417966805125732E-3</v>
      </c>
      <c r="F31" s="3" t="s">
        <v>30</v>
      </c>
      <c r="G31" s="36">
        <f>+B31/'2013-14-15 Ortalama Parite'!$D$9</f>
        <v>294430.3590472028</v>
      </c>
      <c r="H31" s="36">
        <f>+'2014-2015 Ocak-Nisan'!C31/'2013-14-15 Ortalama Parite'!$E$9</f>
        <v>311064.10476702504</v>
      </c>
      <c r="I31" s="23">
        <f t="shared" si="1"/>
        <v>5.6494669142306497E-2</v>
      </c>
      <c r="J31" s="24">
        <f t="shared" si="3"/>
        <v>7.8417966805125715E-3</v>
      </c>
    </row>
    <row r="32" spans="1:11" s="12" customFormat="1" ht="15.75" thickBot="1" x14ac:dyDescent="0.3">
      <c r="A32" s="55" t="s">
        <v>33</v>
      </c>
      <c r="B32" s="56">
        <v>358278.71814999997</v>
      </c>
      <c r="C32" s="56">
        <v>318680.46263999998</v>
      </c>
      <c r="D32" s="57">
        <f t="shared" si="0"/>
        <v>-0.11052360495892322</v>
      </c>
      <c r="E32" s="58">
        <f t="shared" si="2"/>
        <v>7.198747216966353E-3</v>
      </c>
      <c r="F32" s="55" t="s">
        <v>33</v>
      </c>
      <c r="G32" s="59">
        <f>+B32/'2013-14-15 Ortalama Parite'!$D$9</f>
        <v>260983.91473630533</v>
      </c>
      <c r="H32" s="59">
        <f>+'2014-2015 Ocak-Nisan'!C32/'2013-14-15 Ortalama Parite'!$E$9</f>
        <v>285555.97010752687</v>
      </c>
      <c r="I32" s="60">
        <f t="shared" si="1"/>
        <v>9.4151608523647123E-2</v>
      </c>
      <c r="J32" s="58">
        <f t="shared" si="3"/>
        <v>7.198747216966353E-3</v>
      </c>
      <c r="K32" s="100" t="s">
        <v>67</v>
      </c>
    </row>
    <row r="33" spans="1:11" s="12" customFormat="1" x14ac:dyDescent="0.25">
      <c r="A33" s="61" t="s">
        <v>39</v>
      </c>
      <c r="B33" s="62">
        <f>+B3+B5+B6+B8+B9+B14+B17+B18+B19+B24+B28+B29+B32</f>
        <v>20172980.670570005</v>
      </c>
      <c r="C33" s="62">
        <f>+C3+C5+C6+C8+C9+C14+C17+C18+C19+C24+C28+C29+C32</f>
        <v>17954964.686050002</v>
      </c>
      <c r="D33" s="63">
        <f t="shared" ref="D33:D35" si="4">IF(B33=0,"",(C33/B33-1))</f>
        <v>-0.10994983937876002</v>
      </c>
      <c r="E33" s="64">
        <f>C33/$C$35</f>
        <v>0.40558888045309383</v>
      </c>
      <c r="F33" s="61" t="s">
        <v>39</v>
      </c>
      <c r="G33" s="62">
        <f>+G3+G5+G6+G8+G9+G14+G17+G18+G19+G24+G28+G29+G32</f>
        <v>14694770.301988635</v>
      </c>
      <c r="H33" s="62">
        <f>+H3+H5+H6+H8+H9+H14+H17+H18+H19+H24+H28+H29+H32</f>
        <v>16088678.03409498</v>
      </c>
      <c r="I33" s="63">
        <f t="shared" si="1"/>
        <v>9.4857401882471715E-2</v>
      </c>
      <c r="J33" s="64">
        <f>H33/$H$35</f>
        <v>0.40558888045309377</v>
      </c>
      <c r="K33" s="100"/>
    </row>
    <row r="34" spans="1:11" x14ac:dyDescent="0.25">
      <c r="A34" s="21" t="s">
        <v>38</v>
      </c>
      <c r="B34" s="22">
        <f>SUM(B3:B32)</f>
        <v>39181786.715410002</v>
      </c>
      <c r="C34" s="22">
        <f>SUM(C3:C32)</f>
        <v>34555684.599320002</v>
      </c>
      <c r="D34" s="23">
        <f t="shared" si="4"/>
        <v>-0.11806766622693543</v>
      </c>
      <c r="E34" s="24">
        <f t="shared" si="2"/>
        <v>0.78058641022099007</v>
      </c>
      <c r="F34" s="21" t="s">
        <v>38</v>
      </c>
      <c r="G34" s="22">
        <f>+B34/'2013-14-15 Ortalama Parite'!$D$9</f>
        <v>28541511.302017774</v>
      </c>
      <c r="H34" s="22">
        <f>+'2014-2015 Ocak-Nisan'!C34/'2013-14-15 Ortalama Parite'!$E$9</f>
        <v>30963875.088996414</v>
      </c>
      <c r="I34" s="23">
        <f t="shared" si="1"/>
        <v>8.4871601974608302E-2</v>
      </c>
      <c r="J34" s="24">
        <f t="shared" si="3"/>
        <v>0.78058641022098996</v>
      </c>
    </row>
    <row r="35" spans="1:11" ht="15.75" thickBot="1" x14ac:dyDescent="0.3">
      <c r="A35" s="25" t="s">
        <v>60</v>
      </c>
      <c r="B35" s="26">
        <v>50117033.518859997</v>
      </c>
      <c r="C35" s="26">
        <v>44268878.047130004</v>
      </c>
      <c r="D35" s="27">
        <f t="shared" si="4"/>
        <v>-0.11668997666290881</v>
      </c>
      <c r="E35" s="28">
        <f t="shared" si="2"/>
        <v>1</v>
      </c>
      <c r="F35" s="25" t="s">
        <v>59</v>
      </c>
      <c r="G35" s="26">
        <f>+B35/'2013-14-15 Ortalama Parite'!$D$9</f>
        <v>36507163.111057691</v>
      </c>
      <c r="H35" s="26">
        <f>+'2014-2015 Ocak-Nisan'!C35/'2013-14-15 Ortalama Parite'!$E$9</f>
        <v>39667453.447249107</v>
      </c>
      <c r="I35" s="27">
        <f t="shared" si="1"/>
        <v>8.6566308277023829E-2</v>
      </c>
      <c r="J35" s="28">
        <f t="shared" si="3"/>
        <v>1</v>
      </c>
    </row>
  </sheetData>
  <autoFilter ref="A2:K35"/>
  <mergeCells count="2">
    <mergeCell ref="A1:E1"/>
    <mergeCell ref="F1:J1"/>
  </mergeCells>
  <pageMargins left="0.7" right="0.7" top="0.75" bottom="0.75" header="0.3" footer="0.3"/>
  <pageSetup paperSize="9" orientation="portrait" verticalDpi="0" r:id="rId1"/>
  <ignoredErrors>
    <ignoredError sqref="J3:J32 J34:J3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2013-14-15 Ortalama Parite</vt:lpstr>
      <vt:lpstr>2013-2014</vt:lpstr>
      <vt:lpstr>2014-2015 Ocak-Nisan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gokhanezgin</dc:creator>
  <cp:lastModifiedBy>Meltem Demirtaş</cp:lastModifiedBy>
  <dcterms:created xsi:type="dcterms:W3CDTF">2015-03-28T13:58:03Z</dcterms:created>
  <dcterms:modified xsi:type="dcterms:W3CDTF">2015-05-01T05:28:21Z</dcterms:modified>
</cp:coreProperties>
</file>